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05" windowWidth="15480" windowHeight="7425" tabRatio="805"/>
  </bookViews>
  <sheets>
    <sheet name="ОГЛАВЛЕНИЕ" sheetId="1" r:id="rId1"/>
    <sheet name="Купить" sheetId="60" r:id="rId2"/>
    <sheet name="СПИСОК ИНГРИДИЕНТОВ" sheetId="3" r:id="rId3"/>
    <sheet name="Сахарный колер" sheetId="5" r:id="rId4"/>
    <sheet name="Кора дуба" sheetId="54" r:id="rId5"/>
    <sheet name="Общие моменты" sheetId="55" r:id="rId6"/>
    <sheet name="01. Настойка Расторопши" sheetId="2" r:id="rId7"/>
    <sheet name="02. Дубрава" sheetId="4" r:id="rId8"/>
    <sheet name="03. Анисовая" sheetId="6" r:id="rId9"/>
    <sheet name="04. Дубовая карамель" sheetId="50" r:id="rId10"/>
    <sheet name="05. Коньяк по латгальски" sheetId="13" r:id="rId11"/>
    <sheet name="06. Душистый дуб" sheetId="51" r:id="rId12"/>
    <sheet name="07. Перцовка" sheetId="14" r:id="rId13"/>
    <sheet name="08. Укропная" sheetId="7" r:id="rId14"/>
    <sheet name="09. " sheetId="52" r:id="rId15"/>
    <sheet name="10. Настойка на зернах кофе" sheetId="12" r:id="rId16"/>
    <sheet name="11. Можжевеловая" sheetId="8" r:id="rId17"/>
    <sheet name="12. Ерофеич " sheetId="53" r:id="rId18"/>
    <sheet name="13. Тминная" sheetId="9" r:id="rId19"/>
    <sheet name="14. Апельсиновая" sheetId="10" r:id="rId20"/>
    <sheet name="15. Грушевая" sheetId="11" r:id="rId21"/>
    <sheet name="16. Ананасовка" sheetId="15" r:id="rId22"/>
    <sheet name="17. Рябиновая" sheetId="16" r:id="rId23"/>
    <sheet name="18. Боярышник" sheetId="17" r:id="rId24"/>
    <sheet name="19. Яблочная" sheetId="18" r:id="rId25"/>
    <sheet name="20. Лимонная" sheetId="19" r:id="rId26"/>
    <sheet name="21. Лаймовая" sheetId="20" r:id="rId27"/>
    <sheet name="22. Крапивная" sheetId="21" r:id="rId28"/>
    <sheet name="23. Шиповник" sheetId="22" r:id="rId29"/>
    <sheet name="24. На шишках сосны" sheetId="23" r:id="rId30"/>
    <sheet name="25. Ржаная" sheetId="24" r:id="rId31"/>
    <sheet name="26. Грейпфрутовка" sheetId="25" r:id="rId32"/>
    <sheet name="27. Мелисента" sheetId="26" r:id="rId33"/>
    <sheet name="28. Черносливовая" sheetId="27" r:id="rId34"/>
    <sheet name="29. Калгановая" sheetId="28" r:id="rId35"/>
    <sheet name="30. Солодка" sheetId="29" r:id="rId36"/>
    <sheet name="31. Кедровая" sheetId="30" r:id="rId37"/>
    <sheet name="32. Хреновуха" sheetId="31" r:id="rId38"/>
    <sheet name="33. Бородинская" sheetId="32" r:id="rId39"/>
    <sheet name="34. Бехеровка" sheetId="34" r:id="rId40"/>
    <sheet name="35. Лимончелло" sheetId="35" r:id="rId41"/>
    <sheet name="36. Бейлис" sheetId="36" r:id="rId42"/>
    <sheet name="37. Ночино" sheetId="37" r:id="rId43"/>
    <sheet name="38. Кофейный" sheetId="38" r:id="rId44"/>
    <sheet name="39. Шоколадный" sheetId="39" r:id="rId45"/>
    <sheet name="40. Виноградовка" sheetId="40" r:id="rId46"/>
    <sheet name="41. Лимонный ликер" sheetId="41" r:id="rId47"/>
    <sheet name="42. Ангелика" sheetId="42" r:id="rId48"/>
    <sheet name="43. Имбирка янтарная" sheetId="44" r:id="rId49"/>
    <sheet name="44. Рыбацкая" sheetId="45" r:id="rId50"/>
    <sheet name="45. Мятная" sheetId="46" r:id="rId51"/>
    <sheet name="46. Горчичная" sheetId="47" r:id="rId52"/>
    <sheet name="47. Жасминовая" sheetId="48" r:id="rId53"/>
    <sheet name="48. Ольховая" sheetId="49" r:id="rId54"/>
    <sheet name="49. Полынная" sheetId="56" r:id="rId55"/>
    <sheet name="50. Мандариновая" sheetId="57" r:id="rId56"/>
    <sheet name="51. Липовая" sheetId="58" r:id="rId57"/>
    <sheet name="52. Старомосковская" sheetId="59" r:id="rId58"/>
    <sheet name="Лист10" sheetId="43" r:id="rId59"/>
    <sheet name="Лист2" sheetId="33" r:id="rId60"/>
  </sheets>
  <externalReferences>
    <externalReference r:id="rId61"/>
  </externalReferences>
  <calcPr calcId="144525"/>
</workbook>
</file>

<file path=xl/calcChain.xml><?xml version="1.0" encoding="utf-8"?>
<calcChain xmlns="http://schemas.openxmlformats.org/spreadsheetml/2006/main">
  <c r="B14" i="29" l="1"/>
  <c r="B13" i="29"/>
  <c r="B4" i="15" l="1"/>
  <c r="D40" i="9"/>
  <c r="B40" i="9"/>
  <c r="D39" i="9"/>
  <c r="B23" i="51"/>
  <c r="B17" i="51"/>
  <c r="B3" i="28"/>
  <c r="B15" i="58" l="1"/>
  <c r="D7" i="45" l="1"/>
  <c r="D6" i="45"/>
  <c r="D5" i="45"/>
  <c r="D4" i="45"/>
  <c r="F12" i="4" l="1"/>
  <c r="F9" i="4"/>
  <c r="F10" i="4"/>
  <c r="F6" i="4"/>
  <c r="F5" i="4"/>
  <c r="F4" i="4"/>
  <c r="D11" i="51"/>
  <c r="D10" i="51"/>
  <c r="D9" i="51"/>
  <c r="D8" i="51"/>
  <c r="D7" i="51"/>
  <c r="D6" i="51"/>
  <c r="D5" i="51"/>
  <c r="D4" i="51"/>
  <c r="D12" i="50"/>
  <c r="B12" i="50"/>
  <c r="D11" i="50"/>
  <c r="B11" i="50"/>
  <c r="D10" i="50"/>
  <c r="B10" i="50"/>
  <c r="D9" i="50"/>
  <c r="B9" i="50"/>
  <c r="D8" i="50"/>
  <c r="B8" i="50"/>
  <c r="D7" i="50"/>
  <c r="B7" i="50"/>
  <c r="D6" i="50"/>
  <c r="B6" i="50"/>
  <c r="D5" i="50"/>
  <c r="B5" i="50"/>
  <c r="D4" i="50"/>
  <c r="B4" i="50"/>
  <c r="A67" i="37" l="1"/>
  <c r="A26" i="37"/>
  <c r="A27" i="37"/>
  <c r="A31" i="37"/>
  <c r="A152" i="36"/>
  <c r="A40" i="35"/>
  <c r="A41" i="35"/>
  <c r="A42" i="35"/>
  <c r="A64" i="32" l="1"/>
  <c r="D12" i="14" l="1"/>
  <c r="D11" i="14"/>
  <c r="D10" i="14"/>
  <c r="D9" i="14"/>
  <c r="D8" i="14"/>
  <c r="D7" i="14"/>
  <c r="D6" i="14"/>
  <c r="D5" i="14"/>
  <c r="D4" i="14"/>
  <c r="D10" i="13"/>
  <c r="D9" i="13"/>
  <c r="D8" i="13"/>
  <c r="D7" i="13"/>
  <c r="D6" i="13"/>
  <c r="D5" i="13"/>
  <c r="D4" i="13"/>
  <c r="D11" i="11"/>
  <c r="D5" i="11"/>
  <c r="D4" i="11"/>
  <c r="D6" i="11"/>
  <c r="D5" i="10"/>
  <c r="D4" i="10"/>
  <c r="D17" i="12"/>
  <c r="D16" i="12"/>
  <c r="D15" i="12"/>
  <c r="D32" i="9"/>
  <c r="D31" i="9"/>
  <c r="B26" i="9"/>
  <c r="B25" i="9"/>
  <c r="D26" i="9"/>
  <c r="D25" i="9"/>
  <c r="D18" i="9"/>
  <c r="D17" i="9"/>
  <c r="D16" i="9"/>
  <c r="D15" i="9"/>
  <c r="B16" i="8"/>
  <c r="B15" i="8"/>
  <c r="B4" i="8"/>
  <c r="D9" i="9"/>
  <c r="D8" i="9"/>
  <c r="D7" i="9"/>
  <c r="D6" i="9"/>
  <c r="D5" i="9"/>
  <c r="D4" i="9"/>
  <c r="D6" i="12"/>
  <c r="B5" i="12"/>
  <c r="D5" i="12"/>
  <c r="D4" i="12"/>
  <c r="B22" i="7" l="1"/>
  <c r="D22" i="7"/>
  <c r="D21" i="7"/>
  <c r="B21" i="7"/>
  <c r="B10" i="7"/>
  <c r="B13" i="7"/>
  <c r="B12" i="7"/>
  <c r="B11" i="7"/>
  <c r="B9" i="7"/>
  <c r="D13" i="7"/>
  <c r="D12" i="7"/>
  <c r="D11" i="7"/>
  <c r="D10" i="7"/>
  <c r="D9" i="7" l="1"/>
  <c r="D4" i="7"/>
  <c r="D16" i="8"/>
  <c r="D15" i="8"/>
  <c r="D4" i="8"/>
  <c r="G16" i="8"/>
  <c r="G15" i="8"/>
  <c r="B4" i="7"/>
  <c r="D8" i="6"/>
  <c r="D7" i="6"/>
  <c r="D6" i="6"/>
  <c r="B9" i="6"/>
  <c r="E9" i="6" s="1"/>
  <c r="B8" i="6"/>
  <c r="E8" i="6" s="1"/>
  <c r="B7" i="6"/>
  <c r="E7" i="6" s="1"/>
  <c r="B6" i="6"/>
  <c r="E6" i="6" s="1"/>
  <c r="D5" i="6"/>
  <c r="B5" i="6"/>
  <c r="E5" i="6" s="1"/>
  <c r="D4" i="6"/>
  <c r="B4" i="6"/>
  <c r="E4" i="6" s="1"/>
  <c r="D7" i="4"/>
  <c r="D6" i="4"/>
  <c r="D5" i="4"/>
  <c r="D4" i="4"/>
  <c r="B8" i="4"/>
  <c r="B7" i="4"/>
  <c r="B6" i="4"/>
  <c r="B5" i="4"/>
  <c r="B4" i="4"/>
  <c r="D4" i="2"/>
  <c r="B4" i="2"/>
</calcChain>
</file>

<file path=xl/sharedStrings.xml><?xml version="1.0" encoding="utf-8"?>
<sst xmlns="http://schemas.openxmlformats.org/spreadsheetml/2006/main" count="2013" uniqueCount="1596">
  <si>
    <t>Настойки</t>
  </si>
  <si>
    <t>01. Настойка Расторопши</t>
  </si>
  <si>
    <t>Чернослив</t>
  </si>
  <si>
    <t>Шиповник</t>
  </si>
  <si>
    <t>Чай</t>
  </si>
  <si>
    <t>Корица</t>
  </si>
  <si>
    <t>Ванильный сахар</t>
  </si>
  <si>
    <t>Прополис</t>
  </si>
  <si>
    <t>Паприка сушеная</t>
  </si>
  <si>
    <t>стручок</t>
  </si>
  <si>
    <t>Перец жгучий</t>
  </si>
  <si>
    <t>Мед</t>
  </si>
  <si>
    <t>Кардамон</t>
  </si>
  <si>
    <t>Перец душистый</t>
  </si>
  <si>
    <t>Перец черный</t>
  </si>
  <si>
    <t>Лимон</t>
  </si>
  <si>
    <t>Дюшес/барбарис (карамелька)</t>
  </si>
  <si>
    <t>чистят напиток от примесей</t>
  </si>
  <si>
    <t>Изюм белый</t>
  </si>
  <si>
    <t>дают запах</t>
  </si>
  <si>
    <t>Изюм черный</t>
  </si>
  <si>
    <t>зерна</t>
  </si>
  <si>
    <t>Кофе</t>
  </si>
  <si>
    <t>Кубеба</t>
  </si>
  <si>
    <t>корень</t>
  </si>
  <si>
    <t>Солодка</t>
  </si>
  <si>
    <t>трава</t>
  </si>
  <si>
    <t>Чабрец (тимьян)</t>
  </si>
  <si>
    <t>семена</t>
  </si>
  <si>
    <t>Укроп</t>
  </si>
  <si>
    <t>целый</t>
  </si>
  <si>
    <t>Тмин</t>
  </si>
  <si>
    <t>плоды</t>
  </si>
  <si>
    <t>Расторопша пятнистая</t>
  </si>
  <si>
    <t>Полынь горькая</t>
  </si>
  <si>
    <t>листья</t>
  </si>
  <si>
    <t>Мята перечная</t>
  </si>
  <si>
    <t>Мускатный орех</t>
  </si>
  <si>
    <t>Мелисса лекарственная</t>
  </si>
  <si>
    <t>Лавровый лист</t>
  </si>
  <si>
    <t>Кориандр</t>
  </si>
  <si>
    <t>Калган</t>
  </si>
  <si>
    <t>Зверобой</t>
  </si>
  <si>
    <t>Женьшень</t>
  </si>
  <si>
    <t>корневища с корнями</t>
  </si>
  <si>
    <t>Дягиль лекарственный</t>
  </si>
  <si>
    <t>Душица обыкновенная</t>
  </si>
  <si>
    <t>кора</t>
  </si>
  <si>
    <t>Дуб</t>
  </si>
  <si>
    <t>целая</t>
  </si>
  <si>
    <t>Гвоздика</t>
  </si>
  <si>
    <t>Ваниль</t>
  </si>
  <si>
    <t>Бадьян</t>
  </si>
  <si>
    <t>Анис обыкновенный</t>
  </si>
  <si>
    <t>Настой расторопши</t>
  </si>
  <si>
    <t>мл</t>
  </si>
  <si>
    <t>Расторопша</t>
  </si>
  <si>
    <t>г</t>
  </si>
  <si>
    <t>Спирт 96%</t>
  </si>
  <si>
    <t>02. Дубрава</t>
  </si>
  <si>
    <t>Дубрава</t>
  </si>
  <si>
    <t>Кора дуба</t>
  </si>
  <si>
    <t>Душица</t>
  </si>
  <si>
    <t>Чабрец</t>
  </si>
  <si>
    <t>Сахарный колер</t>
  </si>
  <si>
    <t>ссылка</t>
  </si>
  <si>
    <t>Настаиваем неделю, процеживаем и получаем отличный мягкий напиток с запахом дуба и лесных трав.</t>
  </si>
  <si>
    <t>в железную кружку 3ст ложки сахара 2ст ложки воды, кипятить на плитке до темного, но не горелого цвета, вылить в литр коньяка</t>
  </si>
  <si>
    <t>На 3 части сахара примерно 2 части воды штоб густо было,пару тройку зернышек лимонной кислоты(точно зачем незнаю,как в детстве для петушков учили так и привык),у меня такая охуе...ная ложка есть типа паварёшки но в форме ложки,над комфоркой переодически помешивая и пока нестанет коричневеть/густеть как очень густой мёд/незасахарившийся по консистенции и соответственно карамельного вкуса,степень карамелизации  определяет каждий сам,мне нравится более чем средняя(тёмно коричневый),растцорять лутше в тёплом самагонеи пока нет других  других добавок и пока карамель тёплая ,то же что карамелизовалась более всего и прилипло к мееи супер ложке и нехочет растворятся,,я предворительно обмыв в горяцеи воде даю доче на облизывание,обратно получаю практически чистый инвентарь.</t>
  </si>
  <si>
    <t>стл</t>
  </si>
  <si>
    <t>вода</t>
  </si>
  <si>
    <t>Вода</t>
  </si>
  <si>
    <t>Сахар</t>
  </si>
  <si>
    <t>Беру нержовую кокотницу(очень удобно-в них еще жульен подают), можно турку для кофе сыплю туда сах.песок(на 3л. СС 3-4 ст.ложки) + 1-1,5 ст.ложки воды + на кончике ножа лимонной кислоты. Все это грею на медленном огне(помешиваю) пока сахар не станет вязким и его цвет не станет светло коричневым(занимает минут 15-20). Снимаю с огня и наливаю в колер воду(50-70гр.) Внимание! Идет не хилая реакция при смешивании колера с водой -вливать надо за 2-3 раза и аккуратно размешать.Все - колер готов, его цвет в конце процедуры становится темнее и он легко перельется в самогон.(если не добавить воды, то быстро все застынет и будет у тебя карамельный петушок на ложке-хрен перельешь.)</t>
  </si>
  <si>
    <t>Анисовая настойка</t>
  </si>
  <si>
    <t>Водка 40%</t>
  </si>
  <si>
    <t>Настаивать 2 недели</t>
  </si>
  <si>
    <t>Раз в день взбалтывать</t>
  </si>
  <si>
    <t>Фильтровать</t>
  </si>
  <si>
    <t>03. Анисовая настойка</t>
  </si>
  <si>
    <t>Укропная</t>
  </si>
  <si>
    <t>Вариант А</t>
  </si>
  <si>
    <t>Укроп семена</t>
  </si>
  <si>
    <t>для дистилляции положить тройную дозу</t>
  </si>
  <si>
    <t>процедить и на стол</t>
  </si>
  <si>
    <t>Семена укропа - 1 чайная ложка</t>
  </si>
  <si>
    <t>Семена кориандра -1 чайнай ложка</t>
  </si>
  <si>
    <t xml:space="preserve">настаиваем в 1 литре любого спирта крепкостью от 40 до 96 градусов от 5 до 7 дней, потом перегоням. </t>
  </si>
  <si>
    <t>Любой укроп когда на нём начинают созревать семена, собирается в пучки и вывешивается к верх ногами на сушку в тени. Чем суше стебли укропа тем вкуснее потом получается настойка.</t>
  </si>
  <si>
    <t>Водка - 3-5 литров 41°-42°</t>
  </si>
  <si>
    <t xml:space="preserve">Укропа сушёного 4-5 средних стебельков вместе с зонтиками. </t>
  </si>
  <si>
    <t>Настаивать в тёплом месте достаточно 4-5 дней.</t>
  </si>
  <si>
    <t xml:space="preserve">Идеально подходит для ухи, в том числе и добавки непосредственно в котёл при варке. </t>
  </si>
  <si>
    <t>Так же просто идеальный напиток для селёдочки свежезасоленной или маринованной.</t>
  </si>
  <si>
    <t xml:space="preserve">Изумрудный цвет хлорофилла держится недели две, потом через грязно-зеленый уходит в желтый или бурый. </t>
  </si>
  <si>
    <t>Дляудаления мути положить один зонтик.</t>
  </si>
  <si>
    <t xml:space="preserve">сонная доза это где то  в районе 50 мл и меньше. Больше - радость души и желудку. :) </t>
  </si>
  <si>
    <t>08. Укропная</t>
  </si>
  <si>
    <t>Настойка можжевеловая</t>
  </si>
  <si>
    <t>Водка 45%</t>
  </si>
  <si>
    <t>Ягоды можжевельника</t>
  </si>
  <si>
    <t>Настаивать неделю</t>
  </si>
  <si>
    <t>Получается концентрат</t>
  </si>
  <si>
    <t>Водка</t>
  </si>
  <si>
    <t>Концентрат</t>
  </si>
  <si>
    <t>Водка 75%</t>
  </si>
  <si>
    <t>ст.л.</t>
  </si>
  <si>
    <t>Настаивать 2 недели, после разбавляю до 45. Очень приятный напиток выходит.</t>
  </si>
  <si>
    <t>Джин делают на синем можжевельнике, а красный идет на соусы.</t>
  </si>
  <si>
    <t>Можжевельник</t>
  </si>
  <si>
    <t>ягоды</t>
  </si>
  <si>
    <t>11. Можжевеловая</t>
  </si>
  <si>
    <t>Тминная</t>
  </si>
  <si>
    <t>1 чл</t>
  </si>
  <si>
    <t>с ноготь</t>
  </si>
  <si>
    <t>шт</t>
  </si>
  <si>
    <t>на кончике ножа</t>
  </si>
  <si>
    <t>Душистый перец</t>
  </si>
  <si>
    <t>раздавить</t>
  </si>
  <si>
    <t>Сушеная паприка</t>
  </si>
  <si>
    <t>Через неделю - отфильтровать, ещё через неделю - пить.</t>
  </si>
  <si>
    <t xml:space="preserve"> раз в десять-двадцать меньше (чем сахара) лимонной кислоты</t>
  </si>
  <si>
    <t>я настаивал где-то литр 50-% спирта на горсти тмина, потом перегонял на водяной бане - оч достойный напиток, с лёгким тминным ароматом.</t>
  </si>
  <si>
    <t>Лично мне больше всего понравилась тминная после водяной баньки - такой благородный, едва уловимый тминный аромат. После баньки и разбавления родниковой водой я в неё ещё положил ч/л мёда и в 50-граммовой стопочке смешал соду с яблочным уксусом, пока шипеть не перестало.</t>
  </si>
  <si>
    <t xml:space="preserve"> Вот еще одна вариация</t>
  </si>
  <si>
    <t>2 литра спирта</t>
  </si>
  <si>
    <t>2 - 2.5 л воды</t>
  </si>
  <si>
    <t>2о г кориандра</t>
  </si>
  <si>
    <t>50г тмина</t>
  </si>
  <si>
    <t>Настаивание дней 5 -6, регулярно помешивая.</t>
  </si>
  <si>
    <t>Дистилляция с отбрасыванием 50мл головы и до 98С</t>
  </si>
  <si>
    <t>Разведение до 40%</t>
  </si>
  <si>
    <t>Настаивание несколько часов на цветах шафрана - примерно чайная ложка. Тут важно не переборщить, иначе цвет будет ядерно желтый, как моча после кучи витаминок.</t>
  </si>
  <si>
    <t xml:space="preserve">10г сахара </t>
  </si>
  <si>
    <t>0,2г лимонной кислоты</t>
  </si>
  <si>
    <t xml:space="preserve"> Получается гораздо мягче, чем первоначальный рецепт. </t>
  </si>
  <si>
    <t>13. Тминная</t>
  </si>
  <si>
    <t>Вариант Б</t>
  </si>
  <si>
    <t>Чеснок</t>
  </si>
  <si>
    <t>зубчики</t>
  </si>
  <si>
    <t>зубок</t>
  </si>
  <si>
    <t>не резать</t>
  </si>
  <si>
    <t>чл</t>
  </si>
  <si>
    <t>настаивать 3 дня</t>
  </si>
  <si>
    <t>Вариант В</t>
  </si>
  <si>
    <t>Сделал</t>
  </si>
  <si>
    <t>14. Апельсиновая</t>
  </si>
  <si>
    <t>Сенкевич</t>
  </si>
  <si>
    <t>КОЛЕР</t>
  </si>
  <si>
    <t xml:space="preserve"> Делаю его так. В нерж ковшик с толстым дном  насыпаю сахар</t>
  </si>
  <si>
    <t>и немного воды, 1.....2%%. Медленно нагреваю на самом маленьком</t>
  </si>
  <si>
    <t>огне, помешивая. Сахар плавится, пучится и приобретает золотистый цвет.</t>
  </si>
  <si>
    <t>Грею до тех пор, пока пена не станет коричневато-вишневой, а масса</t>
  </si>
  <si>
    <t>не начнет стекать нитками. Подогрев прекращаю, немного остужаю и вливаю кипящую воду, помешивая.</t>
  </si>
  <si>
    <t>Затем остужаю полностью и добавляю спирт, чтобы колер имел 20-25**.</t>
  </si>
  <si>
    <t xml:space="preserve">Литература требует медных луженых котлов, если у кого есть хотя бы такая джезва, </t>
  </si>
  <si>
    <t>можно делать в ней.</t>
  </si>
  <si>
    <t>Количество колера для покрашивания определяется эстетическими требованиями.</t>
  </si>
  <si>
    <t>Если можно уточнение. Раплавленный сахар должен охладиться до 60*, иначе даже при вливании кипящей воды происходит взрывообразное вскипание, чреватое ожогами (у меня один такой (ожог) есть). Количество вливаемой воды к объему раплавленного сахара 1:1 (правильно называется "рабочий раствор").</t>
  </si>
  <si>
    <t>Естественно, расплав должен охладиться, ибо тупо вливать</t>
  </si>
  <si>
    <t>воду в 160* расплав сахара. Но и студить его нужно до такой</t>
  </si>
  <si>
    <t>степени, чтобы карамель не застыла, иначе весь труд насмарку.</t>
  </si>
  <si>
    <t>В книжках пишут про 60*-70* очевидно это свзанано с технологическими процессами</t>
  </si>
  <si>
    <t>производства(пар, обратная вода, отопление и т.д). Я вливаю кипящую воду</t>
  </si>
  <si>
    <t>в 85-90** массы. Концетрация рабочего раствора(плотность) в 1,34 и остаточным сахаром</t>
  </si>
  <si>
    <t>в 30-40%% необходимо опять же для технологизации рабочих процессов и получения</t>
  </si>
  <si>
    <t>стандартной окраски напитков. Я подкрашиваю на глазок, и мне (а может и другим желающим)</t>
  </si>
  <si>
    <t>все равно 1:1 раствор, или 1:2. Плеснул до желаемого цвета-и все!</t>
  </si>
  <si>
    <t>На первой фоте начало процесса варки, на второй-конец.</t>
  </si>
  <si>
    <t>15. Грушевая</t>
  </si>
  <si>
    <t>Грушевая наливка</t>
  </si>
  <si>
    <t>Настойка на зернах кофе</t>
  </si>
  <si>
    <t>10. Настойка на зернах кофе</t>
  </si>
  <si>
    <t>800-граммовую банку ставлю на весы, накладываю в нее мед. Наливаю в мед самогон и размешиваю ложкой до растворения. Выливаю к апельсинам.</t>
  </si>
  <si>
    <t>Заполняю банку с апельсинами самогоном.</t>
  </si>
  <si>
    <t>Жду неделю. Вылавливаю апельсины. Можно начинать употреблять. Отстаиваю. Декантирую.</t>
  </si>
  <si>
    <t>Несмотря на сладкие составляющие вкус горьковато-пряный.</t>
  </si>
  <si>
    <t>44 дня настаивать</t>
  </si>
  <si>
    <t>толстой вязальной спицей прокалываете апельсин насквозь в нескольких места</t>
  </si>
  <si>
    <t>и засовываете туда кофейные зерна</t>
  </si>
  <si>
    <t>Ликер 44. Апельсин и кофе</t>
  </si>
  <si>
    <t>Ликер 23</t>
  </si>
  <si>
    <t>Лавр</t>
  </si>
  <si>
    <t>Апельсин (цедра)</t>
  </si>
  <si>
    <t>сушеная</t>
  </si>
  <si>
    <t>Апельсин</t>
  </si>
  <si>
    <t>цедра</t>
  </si>
  <si>
    <t>плод</t>
  </si>
  <si>
    <t>цедра 1 апельсина (сушеная)</t>
  </si>
  <si>
    <t>зерен</t>
  </si>
  <si>
    <t>2чл</t>
  </si>
  <si>
    <t>палочки</t>
  </si>
  <si>
    <t>1 стл</t>
  </si>
  <si>
    <t>1 стл ???</t>
  </si>
  <si>
    <t>Чай Ахмад с бергамотом</t>
  </si>
  <si>
    <t>настаивание 4 дня</t>
  </si>
  <si>
    <t>фильтрация через вату</t>
  </si>
  <si>
    <t>1чл</t>
  </si>
  <si>
    <t>Лимонная кислота</t>
  </si>
  <si>
    <t>три дня отдыха</t>
  </si>
  <si>
    <t>кусочка</t>
  </si>
  <si>
    <t>берете 3л банку с большим горлом кладете апельсин и заливаете водкой закрываете крышкой</t>
  </si>
  <si>
    <t>заливается водкой под горлышко. Иначе невероятно сладко.</t>
  </si>
  <si>
    <t>Апельсины промыть, порезать в 3-х литровую банку. Размер кусочков - со спичечный коробок, не больше. Если увижу косточки - вынимаю.</t>
  </si>
  <si>
    <t>Груша</t>
  </si>
  <si>
    <t>Самые спелые и ароматные груши (не помню какой сорт) режу дольками и выкладываю на три четверти в трехлитровую банку.</t>
  </si>
  <si>
    <t xml:space="preserve">Стоит неделю-две, не больше. </t>
  </si>
  <si>
    <t>Потом сливаю настой и смешиваю с сахарным сиропом (стакан-полтора сахара на столько же воды).</t>
  </si>
  <si>
    <t xml:space="preserve"> Фильтрую и бутилирую. После этого на хранение еще на пару месяцев, после выдержки опять пришлось фильтровать. Готово.</t>
  </si>
  <si>
    <t>05. Коньяк по латгальски</t>
  </si>
  <si>
    <t>Коньяк по латгальски</t>
  </si>
  <si>
    <t>Изюм</t>
  </si>
  <si>
    <t>Ванилин</t>
  </si>
  <si>
    <t>Коктейли с вишневым или яблочным соком 1:4, 1:3 с апельсиновым или грейпфрутовым</t>
  </si>
  <si>
    <t>07. Перцовка</t>
  </si>
  <si>
    <t>Перцовка</t>
  </si>
  <si>
    <t>Водка 43%</t>
  </si>
  <si>
    <t>Чили</t>
  </si>
  <si>
    <t>2</t>
  </si>
  <si>
    <t>стручка</t>
  </si>
  <si>
    <t>сделать бритвой несколько продольных надрезов</t>
  </si>
  <si>
    <t>длиной 6-10см</t>
  </si>
  <si>
    <t>И второе важное правило ПРАВИЛЬНОГО горького перца - продольные, толщиной с нитку, сухие углубления-трещинки.</t>
  </si>
  <si>
    <t>подбиратьпо запаху и вкусу</t>
  </si>
  <si>
    <t>крошеная</t>
  </si>
  <si>
    <t>1/4 чл???</t>
  </si>
  <si>
    <t>Черный перец</t>
  </si>
  <si>
    <t>Душистыйперец</t>
  </si>
  <si>
    <t>Цедра лимона</t>
  </si>
  <si>
    <t>Кипятком ошпарить, смыть воск в который их макают,чтоб дольше хранились.</t>
  </si>
  <si>
    <t>не нужен?</t>
  </si>
  <si>
    <t>щепотка</t>
  </si>
  <si>
    <t>на кончике ножа  или если в комочках то размером с горошину или чуть меньше чем горошина, но если он комковатый то лучше размолоть в порошок для лучшей экстракции, для размола его надо сильно охладить и пока холодный скалкой между двумя бумагами раскатать</t>
  </si>
  <si>
    <t>около 1 см2</t>
  </si>
  <si>
    <t>Все ингредиенты перцовки нужно настаивать 10 дней</t>
  </si>
  <si>
    <t>Затем сутки настаивать с паприкой.</t>
  </si>
  <si>
    <t>Прифильтрации???</t>
  </si>
  <si>
    <t>Сдекантировать и потом ещё раз профильтровать.</t>
  </si>
  <si>
    <t>После этого добавляется мед.</t>
  </si>
  <si>
    <t>После внесения меда напиток должен обязательно не меньше недели постоять и окончательно оформится.</t>
  </si>
  <si>
    <t xml:space="preserve"> Всякая дрянь выпадет в осадок и после фильтрования получим прозрачнейшую перцовку с медом.</t>
  </si>
  <si>
    <t>Ананасовка</t>
  </si>
  <si>
    <t>16. Ананасовка</t>
  </si>
  <si>
    <t>17. Рябиновая</t>
  </si>
  <si>
    <t>Рябиновая</t>
  </si>
  <si>
    <t>... Взять 65 кг рябины, прихваченной первым морозом, ягоды истолочь, выжать сок, которого должно получится 16 кг. Этот сок влить в стеклянную банку, слегка закрыть дощечкой для предохранения от пыли и поставить в теплой комнате. Брожение начнется через несколько часов и закончится через несколько суток. После перебродивший сок влить в куб и дважды перегнать. Получится прекрасная водка, содержащая около 40% спирта. Она походит вкусом на хороший коньяк и не содержит в себе сивышных масел. ...</t>
  </si>
  <si>
    <t xml:space="preserve">Для рябиновой водки собрать ягоды после того, как их прихватит мороз. Ягоды отделить от кистей, от остатков цветочной чашечки, окатить холодной водой, чтобы смыть пыль и грязь, и, дав Немного подсохнуть, ссыпать в бочонок или бутыль, рыхло, не уплотняя, однако до самой втулки или горла, и залить крепкой водкой (или слабым спиртом), чтобы ягода была покрыта водкой. Посуду с налитой на ягоды водкой хорошо закупорить, поставить в погреб, и если это бочонок, то следует поставить его на Подставки, чтобы он не касался земли. </t>
  </si>
  <si>
    <t xml:space="preserve">Сутки спустя осмотреть посуду с наливкой, и сколько ягода впитала в себя водки, столько прилить свежей. </t>
  </si>
  <si>
    <t xml:space="preserve">Подобный досмотр и дополнение производить в течение 3— 4 суток, а дней 12— 14 спустя в бочонок ввинтить кран, и всю настоявшуюся водку перелить в другую посуду, из которой та же настойка через втулку вливается в тот же бочонок. </t>
  </si>
  <si>
    <t xml:space="preserve">Если настаивание производят в бутылях, то вместо переливания ограничиваются оборачиванием бутыли (хорошо закупоренной) вверх дном, не взбалтывая ягод, чтоб от трения и ударов одна о другую не вызывать разбивания их, так как главная цель настаивания состоит в том, чтобы спирт постепенно извлекал из ягод сок, что достигается более или менее продолжительным настаиванием. </t>
  </si>
  <si>
    <t xml:space="preserve">Хотя уже через 6—8 недель эту водку можно пить, для получения отменной рябиновой водки поступают так: через 3—4 недели настаивания выпускают через кран две бутылки настойки (через втулку доливают такое же количество свежего спирта). Спустя еще 2—4 недели спускают опять две бутылки настойки, налив на ягоды такое же количество свежего спирта* Если первые и вторые две бутылки засмолить и продержать в погребе год, то получится напиток, каждая рюмка которого для знатока будет стоить самого дорогого шампанского. </t>
  </si>
  <si>
    <t xml:space="preserve">Отливание из бочонка по паре бутылок через каждые 2—4 недели продолжается до той поры, пока настойка не станет отдавать простым спиртом. Тогда бочонок оставляют настаиваться год и более, после чего все его содержимое разливают по бутылкам и употребляют. </t>
  </si>
  <si>
    <t xml:space="preserve">Чем дольше бутылки с наливкой простоят, тем водка будет вкуснее. </t>
  </si>
  <si>
    <t>Разлитую по бутылкам рябиновую настойку следует периодически встряхивать — это значительно улучшает ее вкусовые качества, причем эта манипуляция существенно сокращает срок выстаивания.</t>
  </si>
  <si>
    <t xml:space="preserve"> Тоже хочу рассказать о своем небольшом опыте в приготовлении рябиновой водки. Было это года два назад поэтому точных пропорций не помню. Год выдался очень урожайный на рябину - набрали ее много. Потратили день на то чтобы выжать из нее сок (угробили электрическую соковыжималку, дальше крутили на мясорубке и отжимали через тряпочку). Получилось около 2/3 40-литровой фляги, может чуть меньше. Засыпал около 8 кг. сахара. Про дрожжи хоть убейте не помню, но вроде бы чуть чуть добавлял.Бродило что то около месяца.</t>
  </si>
  <si>
    <t xml:space="preserve"> Перегнал. Головы и хвосты не отрубал. Объем точно не скажу но около 6-7 литров. Общая крепость 50% (просто ниже стараюсь не делать).Цвет мутный молочный.</t>
  </si>
  <si>
    <t xml:space="preserve"> Попробовал - вкус просто обалденный, точно на коньяк не похоже, но очень мягкий привкус рябины, я был в восторге. Дал продегустировать жене. Ей тоже очень понравилось, особенно мягкость напитка - 50% самогон она выпила не закусывая и не запивая(а это уже о чем то говорило). </t>
  </si>
  <si>
    <t xml:space="preserve"> Далее перегнал все это второй раз. Цвет стал прозрачный. Но вкус поменялся - появилась резкость и ярко выраженая рябиновая горечь. Однако все равно напиток получился замечательный (друзья и коллеги до сих пор вспоминают и просят сделать еще)</t>
  </si>
  <si>
    <t xml:space="preserve">Сам делал так: октябрьская подмороженная рябина ,снял гребни,насыпал 2/3 десятилитровой банки,добавил 300-400 гр,сахара,залил сахарным самогоном двойной перегонки,45 гр, облагороженным углеванием и нагревом в аллюминевой емкости,первую неделю доливал самогон,чтобы ягоду всю покрывало,четыре недели настаивал,слил,залил второй раз ,шесть недель настаивал,слил ,смешал два слива ,разлил по бутылкам,оставил до Нового Года </t>
  </si>
  <si>
    <t>Гребни отделил ,засыпал чистую ягоду ,ягода разбухла всплыла ,взяла в себя самогон,пришлось доливать ,по градусу - это чисто по ощушению, спиртометр не покажет.</t>
  </si>
  <si>
    <t>Горечь у рябины убирается бланшировкой. Ягода нагревается до кипения. Как только в воде появляется горечь, ягоду остудить и залить СЭМом.</t>
  </si>
  <si>
    <t>Сейчас поставил еще 10 л. - сахар 0,5 кг, рябины 6л</t>
  </si>
  <si>
    <t>Только перед закладкой рябины хорошо облить ее кипятком - она лопается и сразу отдает сок и цвет.</t>
  </si>
  <si>
    <t>Было изначально в 5-и литровой банке почти по плечи ягод, 300-350гр. сахара и 2 литра СЭМа 45*</t>
  </si>
  <si>
    <t>Если литр рябины,а остальное СЭМ в 3 литровой банке,то настаиваем 1,5-2 месяца.Если 2 литра рябины,а остальное СЭМ,то настаиваем 3 недели,затем сливаем и в эту рябину снова наливаем до полного,выдерживаем 4 недели (затем оба слива смешиваем).  Если 3 литра рябины..... и т.д.</t>
  </si>
  <si>
    <t>Если наливку 25*,сладкую, для дам, хотя мне тоже очень понравилась, то клади 2/3банки ягод и сах.песок из расчета 50гр на литр объема банки(на 3-х литровую 150грамм) далее СЭМ 45* в свободный объем сосуда. Если хочешь получить настойку 40*.(мужскую),то действительно, Балтика все описал доходчиво.</t>
  </si>
  <si>
    <t>[Не знаю ребята,первый раз поставил на черноплодке(вода, -водой),заливал 50%.]</t>
  </si>
  <si>
    <t>Я ставил на черноплодке, стакан рябины на 2 литра 50 градусной. Настаивал 10 дней. Рябины видимо много, получилось слишком терпко. Градус не замерял но субъективно 35-38. В следующий раз рябины положу меньше.</t>
  </si>
  <si>
    <t>На черноплодке не пробовал, а вот красную второй раз залил(первую выпили). В пятилитровую банку положил 3л. ягод(вторяк) они были чуток залиты водой, после первого настоя. Добавил СС 43* - в итоге вышло градусов 20, плюс сахар 300гр. Дамам очень нравится.</t>
  </si>
  <si>
    <t>У меня стояла относительно недолго. Недели две, может чуть меньше. Цвет получился практически на второй день. Я рябины клал примерно 50% от емкости банки, остальное СС 45-50*. Рябину ошпаривал перед закладкой.</t>
  </si>
  <si>
    <t>Пробовал на черноплодке и не раз, в 3 л банку 1/3 ягод (не мытых и не бланшированных, собирал в чистом месте), остальное спиртом разведенным до 48% или сэмом двойной перегонки 45-50%. Настаиваем месяц, раз в 3-4 дня взбалтываем, сливаем через марлю и сахар(фруктозу) по вкусу,я кладу где-то 40-50 г/л, получается супер, друзья все оценили. Со временем становится еще мягче при питие.</t>
  </si>
  <si>
    <t xml:space="preserve">Александр(46), я писал, что это вторяк. Делал так. После первого слива, не было сразу СС, поэтому просто залил ягоды водой(чтоб покрыла). Так стояло неделю, вода стала весьма яркого красного цвета, слил воду(померять) оказалось 2,5л. Далее влил в нее двойной СС с ХО 90* 2л.; добавил еще 0,5л. воды и 300гр сахара. Крепость вышла порядка 35*. Мне достаточно. </t>
  </si>
  <si>
    <t xml:space="preserve">P.S. Думаю после первого раза градус уже сильно не падает(ягода проспиртована), померять, к сожалению, невозможно. Плотность сильно изменилась(сахар, сок), но на вкус(субьективно) всем нравится. </t>
  </si>
  <si>
    <t>А потом стал добавлять сахар, 2ст.л. на 3л., в этом году добавил вместо сахара мёд 1ст.л.. Оставляю стоять на ягоде до самого потребления, 3-4 месяца, а то и более. Бултыхал конечно по чаще.</t>
  </si>
  <si>
    <t xml:space="preserve">Ты ее в морозильник клади. </t>
  </si>
  <si>
    <t>Весь смысл собирания ягоды после мороза в том, что под воздействием минусовых температур внутри ягоды образуются кристаллики льда, которые разрушают мякоть и способствуют выделению сока и соответственно лучшей экстракции.</t>
  </si>
  <si>
    <t xml:space="preserve">А вот "бултыхать" не стоит- ягода будет лопаться и настойку придется фильтровать. </t>
  </si>
  <si>
    <t>Я в баночках и делаю - засыпаю до горла, заливаю сэмом и в погреб. И ещё раз хочу сказать - чем дольше будет стоять, тем вкуснее напиток.</t>
  </si>
  <si>
    <t>Кору не добавлял, хм, в следующий раз попробую. ;) Хотя я гдето аналогичный рецепт читал, где вместо водки льют дешёвый коньяк.</t>
  </si>
  <si>
    <t>Цитата: Кабан от 09 Февраля 2011, 15:40:03</t>
  </si>
  <si>
    <t>но с доступом кислорода. Добавь обязательно.</t>
  </si>
  <si>
    <t>Либо закрыть горло плотной тканью в несколько слоев (результат самый лучший, но значительные потери в градусе). Либо открываешь банку, берешь соломинку и раз в 3-5-7 дней бурбулируешь жидкость банку закрываешь. Ну или просто банку "побултыхал" потом открыл на 5-10-15 минут.</t>
  </si>
  <si>
    <t xml:space="preserve">Если не прав поправте.В трех литровую банку два литра рябины и до полного сэм,настаивать две. недели.Слить, залить новую порцию сэма,настаивать три недели.Слить,смешать с первым.Карамель по вкусу и разлить.Выдержать по ситуации,но желательно подольше. </t>
  </si>
  <si>
    <t>Я сыплю рябину практически под горло, ибо она настаивается "тяжело", отдавая свои вкусовые ощущения спиртосодержащей жидкости(по сравнению с клубникой, малиной и тд). По рецепту Да, так как ты написал, но я второй-третий и тд раз не ставлю, потому что это вторяк ;D, и он всё равно будет хуже первого настоя. Короче, снимаю "сливки", а остальное в утиль. Да и настаиваю не 2 недели, а 2 месяца минимум.</t>
  </si>
  <si>
    <t>Засыпал черноплодку так-же под горлышко</t>
  </si>
  <si>
    <t>я пробовал так показалось сильно приторно. Поэтому не первый год делаю так. 1,5 литра сэма  50* горсть черноплодки разминаю каждую ягодку (долго конечно но результат стоит этого), настаиваю 2 недели, фильтрую затем сахарный сироп 50 мл не больше опять фильтрую и все можно пить но лучше если месяцок другой постоит в стекле. Напиток получается около 40* но крепость практически не чувствуется. После знакомства с этим форумом заменил сахарный сироп на 1 ч. ложку фруктозы. Напиток обалденный получился. Этот год однозначно на фруктозе буду делать.</t>
  </si>
  <si>
    <t>18. Боярышник</t>
  </si>
  <si>
    <t>Вот лекарственная пропись:</t>
  </si>
  <si>
    <t>Состав:</t>
  </si>
  <si>
    <t xml:space="preserve">  Плодов боярышника - 100 г</t>
  </si>
  <si>
    <t xml:space="preserve">  Спирта этилового 70% - достаточное количество до получения 1000 мл настойки.</t>
  </si>
  <si>
    <t>Способ применения и дозы</t>
  </si>
  <si>
    <t xml:space="preserve">  Взрослым по 20-30 капель 3-4 раза в день до еды. Курс лечения 20-30 дней.</t>
  </si>
  <si>
    <t>Рябина гранатовая, т.е. гибрид рябины и боярышника, по виду и размеру напоминает китайку.</t>
  </si>
  <si>
    <t>Засыпал по плечики 3-х л. банку ягод и залил 50% раствором СР. Через 2 недели попробовал, крепость стала 30%.</t>
  </si>
  <si>
    <t>Для этого одну весовую часть свежих плодов нужно залить пятью весовыми частями водки, настаивать в темном месте в течение двух недель, регулярно взбалтывая смесь, процедить. Принимать настойку нужно по одной чайной ложке, разводя ее в рюмке воды, три раза в день за 15 минут до еды.</t>
  </si>
  <si>
    <t>Я настаиваю боярышник на 70% спирте. пропорция такая:насыпаю ягоды на 2/3 обьёма и остальное заливаю спиртом. Настаивается не меньше 1 недели. Потребляю профилактически, и заметил что и действительно в период приёма легче переносятся физические нагрузки.</t>
  </si>
  <si>
    <t>Сначала берем самогон (желательно зерновой, еще лучше на соложеном ячмене)двойной перегонки 65-70 гр крепости. В крайнем случае можно взять спирт разведенный до этой же крепости холодной кипяченой водой из торфяного родника.</t>
  </si>
  <si>
    <t xml:space="preserve">Далее чистим жидкость. Способ описанный в литературе с березовым углем, изюмом и корнем фиалки - на практике оказался очень хорошим, правда я думаю мало кто его применял, включая авторов книг где он приведен. Виной тому корень фиалки (не пробуйте корень полевой фиалки - станет плохо), а найти его просто. Попросите своих знакомых привезти с дачного участка небольшой кусочек корня ириса бородатого (очень популярного у садоводов цветка), желательного синего цвета, который пойдет у вас на очистку. Вы получите действительно качественный самогон, а изюм придаст ему слега винный аромат. </t>
  </si>
  <si>
    <t>Далее берем большую бутыль и засыпаем в нее чуть подернутую морозом рябину, чтоб не было горечи. Здесь есть тонкость. До морозов рябина стоит очень редко и часто еще в начале осени поедается птицами. Поэтому, собираем ее чуть раньше и кладем на ночь в морозилку. Важно! Пакет с рябиной должен быть герметичен, иначе рябина впитает все запахи вашей морозилки. Я пошел по другому пути.</t>
  </si>
  <si>
    <t>Выращиваю у себя на даче рябину Сахарная Петрова, которая не имеет горечи и имеет более насыщенный, чем обычная рябина вкус и аромат. К созреванию я закрываю ее сеткой.</t>
  </si>
  <si>
    <t>Итак у нас есть отличная красная рябина, которую мы перебираем, отбраковывая порченные и поврежденные ягоды, и засыпаем под горлышко в большую бутыль.</t>
  </si>
  <si>
    <t>Заливаем очищенным самогоном и через два дня, когда самогон впитается в ягоды, жидкость доливаем. Закупоренную бутыль держим 3-4 недели, раз в три дня аккуратно, чтоб не повредить ягоды, взбалтываем.</t>
  </si>
  <si>
    <t>Жидкость сливаем, и далее повторяем второй такой же цикл.</t>
  </si>
  <si>
    <t>В итоги у нас получается два рябиновых слива которые мы помещаем в бочку.</t>
  </si>
  <si>
    <t xml:space="preserve">Между выдержками напитка в бочке, или перед первой заливкой бочку привести в рабочее состояние, но об этом здесь есть целая тема. Желательно перед заливкой настойки в бочке выдержать крепленое марочное вино. Так надо... вкуснее будет. У меня между разливом в бутылки и заливом настойки всегда залит массандровский красный портвейн, надеюсь я когда-нибудь его выпью. </t>
  </si>
  <si>
    <t>Держим год в бочках и еще один месяц после розлива в закупоренных бутылках.</t>
  </si>
  <si>
    <t>Напиток- КЛАСС!</t>
  </si>
  <si>
    <t>1. Ягоды, как я понял, засыпаешь "под горлышко". А это не слишком много? Опыт создания настоек подсказывает, что это избыточное количество ягод, даже с учетом двойного залива спиртом. У рябины относительно высокая насыпная плотность.</t>
  </si>
  <si>
    <t>2. Ни слова про фильтрацию. На какой стадии фильтруете? До залива в бочки или после, перед разливом в бутылки? И вообще как лучше фильтровать рябиновый настой?</t>
  </si>
  <si>
    <t>3. Заливаем 65-70 градусный самогон или спитр? так? И потом не разбавляем? И какая получается крепость готового продукта? Не слишком много?</t>
  </si>
  <si>
    <t>4. Вообще-то рябина довольно терпкая ягода и для смягчения во всех рецептпх с рябиной используется сахар для смягчения. Ты сахар не добавляешь? Почему?</t>
  </si>
  <si>
    <t>1. Ягоды засыпаю сантиметров 10 от горлышка, а очищенный самогон заливаю на 2 сантиметра выше ягод.</t>
  </si>
  <si>
    <t>2. Не фильтрую, если ягоды не повреждать и очень аккуратно взбалтывать. Если есть осадок, то можно профильтровать перед заливкой в бочку.</t>
  </si>
  <si>
    <t>3. Ягода отдает сок + за год выдержки уйдет какое-то количество. В итоге получится, около, наверно 45 градусов (хотя я не мерил), но очень мягко, только греет горло и приятный вкус рябины.</t>
  </si>
  <si>
    <t>4. Сахара не надо, ведь в рябине есть определенное количество сахаров, я даже думаю больше чем добавляют в спиртовой раствор для приготовления водки.</t>
  </si>
  <si>
    <t>5. Мне нравится такая насыщенность, к тому же она не такая и большая. Кто-то может и экономить - сделать три слива.</t>
  </si>
  <si>
    <t>Делал рябину на яблочном самогоне. Очень понравилось, аромат рябины усиливается в несколько раз, за счёт аромата дистиллята.</t>
  </si>
  <si>
    <t>В трёхлитровую банку примерно 1/3 по объему ягоды красной рябины вместе с кистями, залить таким количеством дистилята, чтобы при добавлении воды до 3х литров получить крепость 40% объёма. То есть, количество АС на 3л = 1200мл. Настаивать 1-2 месяца. Слить, отжать ягоды через марлю, отстоять 2 недели, снять с осадка сифоном. В принципе рябина ягода плотная, и после отжатия мути почти нет. Потом добавляем сахарный сироп, рассчитав объем таким образом, чтобы получить примерно 100-130г/л сахара и крепость ок. 30% в напитке. Если сахара класть больше - пропадает вкус и терпкость рябины, если меньше - в послевкусие появляется излишняя резкость. Точнее лучше подбирать по вкусу, рябина разная бывает ;)</t>
  </si>
  <si>
    <t>Ягода остается целой.</t>
  </si>
  <si>
    <t>Идея перегнать очень хорошая.</t>
  </si>
  <si>
    <t>У кого нет бочки, можно выдерживать год в стекле, напиток получается более легким, менее сложным, но тоже отличный.</t>
  </si>
  <si>
    <t>Взял за основу следующее:</t>
  </si>
  <si>
    <t>Цитата: Приходько от 27 Сентября 2008, 14:49:43</t>
  </si>
  <si>
    <t xml:space="preserve">Рябиновая  настойка   производит  странное  впечатление.  Она,  как  бы  это сказать...  замедленного действия. Пока пьешь,  ничего  не слышишь, а  потом секунды  через  четыре появляется во рту  вкус  рябины,  как  будто раскусил спелую рябиновую ягоду... Для настойки достаточно  бросить горсть  ягод  в  бутылку  на три-четыре  дня.  </t>
  </si>
  <si>
    <t>2-й сэм, 1 л. 45°, пара горстей рябины. Наверное, надо было кипятком обдать, чтобы кожица потрескалась, но за месяц, я думаю, она и так все соки отдаст.</t>
  </si>
  <si>
    <t>Через 1-2 месяца планирую слить, долить до литра сах.сироп или мёд (~100 мл).</t>
  </si>
  <si>
    <t xml:space="preserve">Извините, влезу в диалог. Терпкость ягоды, в данном случае рябины, совершенно не означает, что потребуется уйма сахара (мёда) на корректировку вкуса. </t>
  </si>
  <si>
    <t>Я крепкую рябиновую не делаю, всего 30%об. Наливка. И при этом, для нормального питкого вкуса требуется 100г/л сахара. В то-же время для малины нужно 200г/л при крепости 25%. Уже писал , по моему в "наливках", что спирт в ягодных настойках сильно выпячивает кислый вкус.  Рябине же больше присуща горечь. Она как раз со спиртом гораздо лучше гармонирует (горькие настойки).</t>
  </si>
  <si>
    <t>И ещё я был сильно удивлён, когда для терновой настойки (http://www.homedistiller.ru/forum/index.php?topic=12407.0) потребовалось всего 50г/л сахара при крепости 30%. Зрелый тёрн тоже больше терпко-горький, чем кислый.</t>
  </si>
  <si>
    <t>Насчёт,если много ягод и передержать ,будет аптека,я в своём рецепте писал,что наполнять 3л банку по плечи,это много,буду пробовать меньше половины,потом рецепт подправлю.</t>
  </si>
  <si>
    <t>Что касается времени настаивания - в общем то, после 2-3 недель рябина уже вкус не отдавала, поэтому месяц  держал, т.к. было лень фильтровать.</t>
  </si>
  <si>
    <t>Получается лучше, когда в 10л. бутыль кладу всего 300гр. сахара.(на 6л. СЭМа и 5л. ягод)</t>
  </si>
  <si>
    <t>Закончил эксперименты с красной рябиной в этом году. Слил 4,5л.вторяка из этой ягоды. Учел прошлые ошибки: подобрал концентрацию ягод(первый раз было бледновато), крепость-35*, сахара поменьше. В результате получился достойный на вкус и цвет напиток. Кстати, цвет почти как у первого слива.</t>
  </si>
  <si>
    <t>Взал в аптеке коробочку 50гр. сухой рябины,залил 3мя л. сэма,200 гр. сахара,настаивал встрахивая две недели.</t>
  </si>
  <si>
    <t xml:space="preserve">Получилась аптека.Залил ягоды второй раз 3 л,вместо сахара 200 гр. мёда (подсолнечник),так же две недели настаивал,вкус получился помягче,но всё одно не ахти.Оба настоя смешал,профильтровал,органолептика улучшилась,перелил всё в бутыль для притирки,напиток от мёда получился мутный,через два дня выпал осадок, стала слеза.Через месячишко буду пробовать. </t>
  </si>
  <si>
    <t>1/3 емкости ягоды, остальное спирт, разведенный до 40-45%, настаиваем 10 дней.</t>
  </si>
  <si>
    <t>Собрал после заморозка 10 ведер рябины. При помощи соковыжималки бош получил 20 литров сока. Ягоды не мыть!!! Под водяной затвор. Бродило 2 недели. Очень тихо. Перегнал. Получилось 1,6 литра водки.</t>
  </si>
  <si>
    <t>до 40</t>
  </si>
  <si>
    <t>Наклейка банка</t>
  </si>
  <si>
    <t>л</t>
  </si>
  <si>
    <t>Добавляю к сортировке до дистиляции.</t>
  </si>
  <si>
    <t>http://www.homedistiller.ru/forum/index.php?topic=29911.0</t>
  </si>
  <si>
    <t>Отзыв  в форум</t>
  </si>
  <si>
    <t>Если использую водку на основе ректификата и полученную настойку не перегоняю.</t>
  </si>
  <si>
    <t>1 как написано</t>
  </si>
  <si>
    <t>2 паприка в последний день</t>
  </si>
  <si>
    <t>Конференц</t>
  </si>
  <si>
    <t>кг</t>
  </si>
  <si>
    <t>10 дней</t>
  </si>
  <si>
    <t>2 шт</t>
  </si>
  <si>
    <t>А со шкурками</t>
  </si>
  <si>
    <t>Б без шкурок</t>
  </si>
  <si>
    <t>В шкурка без меда</t>
  </si>
  <si>
    <t>Г цедра без меда</t>
  </si>
  <si>
    <t>19. Яблочная</t>
  </si>
  <si>
    <t xml:space="preserve">      </t>
  </si>
  <si>
    <t>Я добовляю корицу и ванилин. не добавляю сахар</t>
  </si>
  <si>
    <t>20. Лимонная</t>
  </si>
  <si>
    <t>21. Лаймовая</t>
  </si>
  <si>
    <t xml:space="preserve">Теперь 5 лаймов .ЦЕДРА СУТКИ.Сэм 42-43*,сироп 400г на 4л.Вкуснотень. </t>
  </si>
  <si>
    <t>22. Крапивная</t>
  </si>
  <si>
    <t>23. Шиповник</t>
  </si>
  <si>
    <t>p62373,обжаренная кора это кора которую держишь в духовке минут 10-15ть, что бы она слегка потемнела. Делается это что бы избавится от запаха "пробки"</t>
  </si>
  <si>
    <t>24. На шишках сосны</t>
  </si>
  <si>
    <t>Летом, в июле, собираются шишки сосны с дерева, не раскрывшиеся и зеленые, они в смоле и пахнут деревом. Надо смотреть, что бы на них не было типа плесени-вредителей. Пропорция - трехлитровую банку шишек заливаем спиртом и держим в прохладном темном месте месяц, можно полтора. Потом получившийся раствор разливается в бутылки без шишек естественно. При употреблении развести водой 1:1. Раствор побелеет, потом станет прозрачным - можно пить.</t>
  </si>
  <si>
    <t>BOBAHH, честно скажу, от одного прочтения на рыгалово потянуло. Пить, может, кто и пробовал, только это лекарство наружное. Настой из шишек действительно используют при простуде, но в качестве растирания. Меня в детстве мама так лечила.</t>
  </si>
  <si>
    <t>Помогает оно не только от простуды, сосна очень сильный антисептик и я не помню, чтобы на ней, живой, когда- нибудь была плесень! Тем более на молодой шишке.</t>
  </si>
  <si>
    <t xml:space="preserve"> К стати шишкой ещё называют и молодые побеги веток сосны. Они имеют ярко салатовый цвет и когда маленькие (не больше 5см.)из далека напоминают шишку.</t>
  </si>
  <si>
    <t xml:space="preserve"> Так вот именно эти побеги и имеют главную лекарственную ценность. Из них варят сосновый мёд, делают лекарственные настойки которые имеют ярко рубиновый или янтарный цвет. Причём в большинстве рецептов сосна идёт, как один из компонентов.</t>
  </si>
  <si>
    <t xml:space="preserve"> Вот один  рецепт из книги Г. Голубковой "Самогон - живая вода":</t>
  </si>
  <si>
    <t>Целебные свойства настойки;</t>
  </si>
  <si>
    <t>обезбаливающе средство при радикулите, невралгиях, миозитах и ревматизме при местном применении;</t>
  </si>
  <si>
    <t>противоопухолевое средство;</t>
  </si>
  <si>
    <t>лечит гипертонию и сердечно - сосудистые заболевания;</t>
  </si>
  <si>
    <t>успокаевает нервную систему;</t>
  </si>
  <si>
    <t>дезинфицирует раны;</t>
  </si>
  <si>
    <t>лечит заболевания дыхательных путей при местном применении ( заменяет скипидарную мазь - лучшее растирание при простуде).</t>
  </si>
  <si>
    <t>Приготовление настойки:</t>
  </si>
  <si>
    <t>1 часть сосновых побегов,</t>
  </si>
  <si>
    <t>1 часть мёда,</t>
  </si>
  <si>
    <t>5 частей водки,</t>
  </si>
  <si>
    <t>настаивать 7 дней, затем процедить. Пить по 20мл. 2 раза в день и использовать как наружное средство.</t>
  </si>
  <si>
    <t>Вот прикольный рецептик.</t>
  </si>
  <si>
    <t>Пиво из сосновых побегов</t>
  </si>
  <si>
    <t>Молодые побеги сосны, сахар -800 г на 12 л жидкости.</t>
  </si>
  <si>
    <t xml:space="preserve">Срежьте в мае молодые побеги сосны длиною не более 8 см, порежьте на мелкие кусочки, залейте водой (на ведро воды -килограмма два побегов) и варите после закипания минут 30-40, жидкость процедите через сложенную в несколько слоев марлю. </t>
  </si>
  <si>
    <t>Затем на каждые 12 литров жидкости положите 800 г сахара и варите до поры, пока сироп не загустеет до консистенции патоки. Слейте его в бочонок (можно в бутылку из-под шампанского) и храните в сухом прохладном месте. Срок хранения может быть до года.</t>
  </si>
  <si>
    <t xml:space="preserve"> Когда захотите приготовить пиво, то на каждые 15 бутылок воды возьмите одну бутылку соснового экстракта, смешайте и прокипятите на медленном огне два часа. Остудите, налейте в бочонок и оставьте бродить на двое-трое суток. Потом разлейте по бутылкам и закупорьте.</t>
  </si>
  <si>
    <t xml:space="preserve">А я делал так - набивал трехлитровую банку зрелыми, раскрывшимися кедровыми шишками с орехами (а наш кедр - это тоже сосна, а не настоящий кедр), заливал 50 градусным самогоном и четыре-пять дней томил в тепле. А потом добавлял ещё три литра самогона и перегонял. Напиток вышел неплохой, с хвойным запашком - нечто вроде джина  ;). Я правда вместе с шишками ещё две веточки чабреца добавил </t>
  </si>
  <si>
    <t>BOBAHH, мне кажется, шишки крупноваты, те что в банке.</t>
  </si>
  <si>
    <t xml:space="preserve">Когда-то меня учили, что шишки для варенья должны быть не больше 4 см </t>
  </si>
  <si>
    <t>причем это предел, варенье уже воняет деревом</t>
  </si>
  <si>
    <t>Наш размерчик - 2.5-3 см</t>
  </si>
  <si>
    <t>Может и для настойки это справедливо?</t>
  </si>
  <si>
    <t>25. Ржаная</t>
  </si>
  <si>
    <t>Нарезать мякоть без корки на кусочки 2х2 см. Высушить до степени минимального поджаривания в духовке. Получились твердые, ароматные сухари.</t>
  </si>
  <si>
    <t>26. Грейпфрутовка</t>
  </si>
  <si>
    <t>На 3 литра капитка - 2 грейпфрута.</t>
  </si>
  <si>
    <t>Сначала "шкурным" ножом снимается цедра. Потом грейпфрут очищается от белой мякоти и наружных шкурок, по возможности тщательно, и пропускается через соковыжималку на мясорубке - разделить сок и мякоть, но без разрезания и дробления последней - можно просто прессом.</t>
  </si>
  <si>
    <t>Цедра и мякоть кладуться в отдельные банки (720 г) и заливаются доверху 50% спиртом. Сок заливается в 3-х литровую банку, туда-же наливается сначала литр спирта, потом литр воды. Все это настаивается неделю.</t>
  </si>
  <si>
    <t>Настой цедры и мякоти фильтруется и перегоняется с фракционированием, я делаю на мокропарнике с паровым нагревом. Гонится до прекращения горения. При перегонке цедры отбрасываются последние 20%, при перегонке мякоти - отставляются только первые 20%, остатки - в утилизацию.</t>
  </si>
  <si>
    <t>Отобранное выливается в банку с соком и снова перегоняется до прекращения горения без фракционирования. Затем до 3-х литров доливается сахарный сироп (80-100 гр/литр конечного продукта (3 л)), вода, и, если хочется покрепче, еще немного спирта - по вкусу. Получается офигительный напиток со вкусом свежего грейпфрута.</t>
  </si>
  <si>
    <t>27. Мелисента</t>
  </si>
  <si>
    <t>28. Черносливовая</t>
  </si>
  <si>
    <t>29. Калгановая</t>
  </si>
  <si>
    <t>Эхинацея и солодка - совершенно разные травки. Солодку я беру в аптеке, это кусочки корня, внешне напоминающие древесную стружку. Очень сладкие на вкус. 20 грамм этой травы на 5 литров 50%-ного спирта дают ощутимую мягкость и сладость.</t>
  </si>
  <si>
    <t>Рецепт списан в тетрадь с форума(пытался ещё раз найти для уточнения, не нашел) ещё весной.На 1л.40-45% водки по 2г. душици, зверобой, любистка, шалфей, полынь, мелиса, тысячелистник, чабрец, листья яблони груши и земляники, цветы боярышника. По 0,5г. кардамон и анис. Дальше было написано 2-3 месяца. Не думаю что рецепт не правильный, а вот ТО-ЧТО это "ЕРОФЕИЧ" теперь уже сомневаюсь.</t>
  </si>
  <si>
    <t>У Ерофеича совсем другие составляющие:</t>
  </si>
  <si>
    <t>1 способ: на ведро водки положить 1 фунт английской мяты, 1 фунт аниса, 1/2 фунта крупно толченных померанцевых орешков, дать настояться в теплом месте 2 недели, ежедневно взбалтывая, затем профильтровать.</t>
  </si>
  <si>
    <t>2 способ:</t>
  </si>
  <si>
    <t>35 г мяты, 35 г аниса, 35 г крупно истолченных померанцевых орешков залить 1 л очищенной на березовых угольях водкой и поставить на 12 дней в теплое место. После этого водку можно употреблять и не сливая гущу, но, в принципе, гущу можно использовать еще раз, залив половинной порцией водки и поставив в тепло на месяц.</t>
  </si>
  <si>
    <t>1. ОАО "Красногорсклегсредства" (Фильтр-пакеты))</t>
  </si>
  <si>
    <t>2. ЗАО "Фирма "Здоровье"" (молотый, размер меньше спичечной головки)</t>
  </si>
  <si>
    <t>Пункт 1 довольно интересный вариант - он при настое почти не дает цвета, но довольно ароматный и главное - содержимое 1 пакетика напрочь убивает сивушный запах у литра самогона. Использую там, где нужно лишь оттенить аромат - в комбинированных многокомпонентных настойках и наливках.</t>
  </si>
  <si>
    <t xml:space="preserve">Вообще ожидать от калгана какого-то немыслимого вкуса не следует. Это типичный корешек для настоек. В больших дозах наверное целебен, но мы ведь делаем напитки, а не микстуры. </t>
  </si>
  <si>
    <t>Калган дает:</t>
  </si>
  <si>
    <t>1. Приятный краснокоричневый цвет напитка.</t>
  </si>
  <si>
    <t>2. Практически полное избавление от сивушного запаха в самогоне. После него самогоне не то что бы пахнет приятно, он скорее ничем не пахнет.</t>
  </si>
  <si>
    <t>3. Легкий хвойно-деревянный вкус.</t>
  </si>
  <si>
    <t xml:space="preserve">Фирменный рецепт Ерофеича относится к горьким настойкам, имеет крепость 40% и включают в свой состав: мелисса, зверобой продырявленный, мята перечная, душица тимьян, донник, мята курчавая, майоран, первоцвет, тысячелистник, полынь, вахта трехлистная, кардобенедектин, кардамон, анис. Окрашено колером. </t>
  </si>
  <si>
    <t>Вот ещё нарыл пару вариаций:</t>
  </si>
  <si>
    <t>1. Для рецепта Вам потребуются:</t>
  </si>
  <si>
    <t>- водка - 2 л</t>
  </si>
  <si>
    <t>- мята - 100г</t>
  </si>
  <si>
    <t>- анис - 80г</t>
  </si>
  <si>
    <t>- померанцевые орехи (истолченные) - 80г.</t>
  </si>
  <si>
    <t xml:space="preserve">   Водка старинная "Ерофеич"</t>
  </si>
  <si>
    <t>Все кладут в бутыль, закупоривают, ставят на две недели в теплое место. Затем настойку процеживают и разливают в бутылки.</t>
  </si>
  <si>
    <t>Оставшуюся гущу можно использовать еще раз. Ее укладывают в бутыль и заливают половинной порцией водки, то есть 1 л. Настаивание в этом случае идет дольше, в течение месяца. После этого настойку процеживают и разливают в бутылки.</t>
  </si>
  <si>
    <t>2. Берут по 2 горсти травы золототысячника, зверобоя, буквицы лекарственной, горца почечуйного, полыни; по 25 г чабреца, шалфея, александрийского листа; по 50 г семян укропа, аниса, богородской травы, семян огородной зори, можжевеловых ягод, цикория, цветов ромашки аптечной и цветов пиона; по 100 г корней калгана и лимонного корня.</t>
  </si>
  <si>
    <t>Все перечисленные растения необходимо изрезать и всыпать в четвертную бутыль и залить 3 л водки. Бутыль закупорить и поставить на 1 сутки в теплое место. Затем процедить. Принимать перед едой по несколько капель, добавляя в рюмку с водкой.</t>
  </si>
  <si>
    <t>3. Для рецепта Вам потребуются:</t>
  </si>
  <si>
    <t>- водка - 1.5 л</t>
  </si>
  <si>
    <t>- перечная мята - 40г</t>
  </si>
  <si>
    <t>- анис - 40г</t>
  </si>
  <si>
    <t>- толченые мускатные орехи - 20г.</t>
  </si>
  <si>
    <t xml:space="preserve">   </t>
  </si>
  <si>
    <t>Все компоненты сложить в бутыль, залить водкой и настаивать в теплом месте в течение 2 недель. Бутыль при этом ежедневно взбалтывать. Перед употреблением настойку фильтруют и охлаждают.</t>
  </si>
  <si>
    <t>5</t>
  </si>
  <si>
    <t>3</t>
  </si>
  <si>
    <t>0,2</t>
  </si>
  <si>
    <t>12</t>
  </si>
  <si>
    <t>см2</t>
  </si>
  <si>
    <t>0,3</t>
  </si>
  <si>
    <t xml:space="preserve">На 1 литр водки или 65-70% спирта, можно хороший самогона, 5-6 высушенных корешков корня (предварительно порезав его на 2-3 части, кстати трудное это дело, я использую кухонные ножницы). Настаивают, периодически взбалтывая около 10-14 дней, в последствии корень можно не вынимать. Если хотите ускорить процесс, можно смолоть на кофемолке, тогда будет готово за 1-2 дня, в этом случае процедить. </t>
  </si>
  <si>
    <t xml:space="preserve">Я делал калгановку по следующеиу рецепту - на бутылку водки 1 чайная ложка корня калгана   (лапчатка прямостоящая - по научному, калган или русский женшень по простому), 1 ч ложка календулы и 1 ч ложка тысячелистника. Настаивать нужно 2 недели, но уже через неделю было готово. Пить довольно приятно, но привкус лекарственный слегка. </t>
  </si>
  <si>
    <t>затем измельчил на кофемолке грамм около 10-ти (перед этим пытался порезать ножом - итог: отрезал пучку пальца, зараза твердый!); засыпал в 3-х литровый бутыль отличного самогона и через 10 дней просто возрадовался: цвет просто чудо!!!, запах ещё лучше!!! (пальца уже не жалко!)</t>
  </si>
  <si>
    <t>Ещё не пробовал, жду ещё неделю (слышал что надо настаивать минимум 21 день).</t>
  </si>
  <si>
    <t>Продавец утверждает, что там 50 г (кучка на фото). Я не проверял вес. Все содержимое измельчил и высыпал в 3 л банку самогона двойной перегонки, разбавленного фильтрованной водой до 50 град. по бытовому спиртометру. Регулярно взбалтывал.</t>
  </si>
  <si>
    <t xml:space="preserve">Дегустация прошла через неделю. </t>
  </si>
  <si>
    <t xml:space="preserve">Совершенно все просто. 3 л водки, 70 гр колгана, 30-40 гр перегородок и 20 гр женшеня. Фильтрация обычная, через воронку с марлей или ватой.. Настаивается 14 дней. Одно НО! У меня есть специальный прибор который делает из любого напитка совершенно нечто мягкое... иными словами, он придает напитку состояние "0"... и это буквально за 4 минуты... </t>
  </si>
  <si>
    <t>Главный принцип для калгановой: меньше корешков - дольше настаивать.  Я кладу примерно 50 мл крупно резанных корней (1х1 см) на 8 литров и настаиваю месяц. Под конец добавляю совсем чуть-чуть отвара меда. Никакой жгучести нет и в помине.  Вкус очень мягкий, обволакивающий.</t>
  </si>
  <si>
    <t>Хочу вставить свои 5 коп: Калгановую делал уже 3 раза. С трудом нашёл в аптеке калган (кстати как лапчатку прямостоячую знают больше) в фасовке 30 гр. Закладываю 30 грамм на 3 л. сэма 45 град. двойной перегонки. Пробовал добавлять  и мёд и сахар, больше понравилось с 1 ст. ложкой сахара. Последний раз настаивал 25 дней,(раньше дней 14-16) как показалось вкуснее, как то полнее и мягче вкус что ли... Дозы более 150 за раз не пил, каких либо необычных ощущений не было. Вкус очень сбалансированный, мягкий, чуть чего то аптечного во вкусе, но приятно. Вот.</t>
  </si>
  <si>
    <t>Дозировку делал разную, перепробовал - мама не горюй.  В общем остановился на следующем рецепте. На 3-х литровую банку очищенного самогона или водки на  дистиллированной воде надо не более одной столовой ложки с горкой. Настаиваю в тёплом месте. Цвет набирает медленно, но на 7-10 день вкус и букет меня весьма и весьма устраивают. Выдерживаю ещё пару-тройку дней и фильтрую. Далее Отфильтрованный и разлитый в стекло напиток опускаю в подвал ещё на одну неделю. Вкус остаётся вроде бы такой же, но чуть-чуть потоньше что ли....</t>
  </si>
  <si>
    <t>50гр калгана + 2..3 ст. л коры на 3л сэма</t>
  </si>
  <si>
    <t>А самая любимая настойка : пакетик ЭКО анис(8г по-моему) + пакетик ЭКО мята такой же + 10гр калгана на 3л сэма. Настаивается пока мята не утонет. 10..12 дней. Это что-то.</t>
  </si>
  <si>
    <t>50 гр. калгана на 3л. это до...(много)</t>
  </si>
  <si>
    <t>Да, можно уменьшить. Я сливаю как только уходит вкус дерева(7..10дн) и заливаю тот же корень 2л.</t>
  </si>
  <si>
    <t>пакетик ЭКО анис(8г по-моему) + пакетик ЭКО мята такой же + 10гр калгана на 3л сэма. Настаивается пока мята не утонет. 10..12 дней. Это что-то.</t>
  </si>
  <si>
    <t xml:space="preserve">Попробовал этот рецепт. Сильнейшая штука :) То, что самогон первого перегона этот рецепт украсит это беспорно. Такой состав забьет все ненужные запахи и вкусы самогона. А настойку на растворе спирта мне придётся дистиллировать, чтобы получилось что-нибудь пищевое а не лекарственное :)  </t>
  </si>
  <si>
    <t xml:space="preserve">По инету( и в книжке "Лучшие рецепты спиртных напитков и самогона") опубликован такой рецепт ерофеича : 35г аниса, 35г сухой мяты и 35г померанцевых орешков настоять на ОДНОМ(!!!) литре двойного самогона. И без последующего перегона. Как тебе эта аптека? В других источниках этот рецепт звучит так : вышеуказанную смесь сухих ингредиентов засыпать в бутыль на   ЧЕТВЕРТЬ(!!!) объема. Залить двойным самогоном. О, как.  ;D </t>
  </si>
  <si>
    <t xml:space="preserve">померанцевых орешков </t>
  </si>
  <si>
    <t>Где их взять?В Померании не катит.</t>
  </si>
  <si>
    <t>Заменяется сушенной мандариновой коркой. Я на 3л бросаю 1..2 корки.</t>
  </si>
  <si>
    <t>Подтверждаю на 4х л бутыль 40г калгана и столовая ложка с горкой солдки на 45*СЭМе вкуснотища и польза,даже другие напитки отложил на время,народ просит калгановку.</t>
  </si>
  <si>
    <t>делаю 2/3стакана на 3-л 50% *стандарт или + столовая ложка меда *медовый - от недели-до двух держу... по вкусу-настроению, заливаю и по второму разу *ординарная)))</t>
  </si>
  <si>
    <t>постоянно настаивается 1/2 стакана на литр 60% - добавляю в клюковку, абс, с джином неплохо сочетается...</t>
  </si>
  <si>
    <t>еще по теме предыдущей ссылки на *волшебное зелье*</t>
  </si>
  <si>
    <t>калган есть, иван-чай у травниц возьму на рынке, а вот левзеи этой хитрой у них нет...</t>
  </si>
  <si>
    <t>может кинет кто ссылку на инеттравяной магазин, проверенный. буду признателен)</t>
  </si>
  <si>
    <t xml:space="preserve">ксати пока по инету лазил про маралий корень читал наткнулся на форум бодибилдеров (как-то так))) </t>
  </si>
  <si>
    <t>...Ну я делал,покупал 200г корней,молол их мелко и на 40дней в литр спирта в тёмное место.С 2х ложек чайных прёт психически - это факт,а в остальном как другие травы -ярко выраженного анаболического эффекта вы не заметите,ясен хер,с экстрактом спорить невариант...</t>
  </si>
  <si>
    <t>http://forum.athlete.ru/index.php?showtopic=880&amp;st=0</t>
  </si>
  <si>
    <t>почитал комменты - парней прёт не по-детски, что меня с нового бражного рецепта)))</t>
  </si>
  <si>
    <t>Что-то с солодкой у меня не заладилось,добавил 1ст.ложку на 3л. сэма,калган по старой схеме, после бани в троём устроили дегустационную сессию,пьётся изюмительно,вкус настолько мягкий,что кореша не поверили в 45*,а утром полная жопа голова просто каменная у всех.</t>
  </si>
  <si>
    <t>Мобыть кто обоснует?</t>
  </si>
  <si>
    <t>Это точно. И вот интересно. Настойка калгана через 3..5 дн. отдает вкусом дерева. Бр-р. На 10-й день - уже ляля. И чем дольше стоит(уже отфильтрованная) тем лучше. Я правда более 5 мес пока на выдерживал. :)</t>
  </si>
  <si>
    <t>Гм...  я сделал так: корня калгана- 38г (весь пакетик что продают за 5 гривен, и говорят что 50 грамм), коры дубовой - 1 столовая ложка, шиповник - 10 ягод. Все это на 3л 45% спирта. Через неделю-две продегустирую, отпишусь.</t>
  </si>
  <si>
    <t>дуб всегда просит сахар иначе горчит ,а тут наверное сахору  не место(наверное)</t>
  </si>
  <si>
    <t>Рекомендую попробовать на 3л сэма</t>
  </si>
  <si>
    <t>Калган   30гр</t>
  </si>
  <si>
    <t>Душица   1,5гр</t>
  </si>
  <si>
    <t>Солодка   3гр</t>
  </si>
  <si>
    <t>Cейчас делаю на 3л 45*сэма 30г калгана столовая ложка солодки и столовая ложка боярышника без верха,настой 7-10 дней,пробовал дубовые палочки 5на5на50мм вываренные и обжаренныев духовке до ванильного аромата-тоже не плохо штук 5-6 ,настой месяц.</t>
  </si>
  <si>
    <t>Делал калгановку на самогоне из черноплодки  двойной перегонки(ЛАПТЮ респект). 1.5 л самогона 50*+ст.ложка мёда+калган,несколько корешков.Сколько точно не помню,они все разные,копал сам по осени,а весов нет.Стояло 2 недели.Отлил попробовать себе и отцу.Попробовали и за выходные выпили всё,хотя мечтал на новый год сберечь!Вкуснятина!Аромат черноплодки и чего-то ещё,наверное калгана!Самогон и не напоминает!Вообщем доволен на все сто!</t>
  </si>
  <si>
    <t>Сегодня дегустировал свою калгановку по рецепту Al. Понравилось. Правда чуток отклонился, добавил 1.5 ст.ложки глицерина и 1ст.лож.(без верха) фруктозы.(все на 3л.СС 43*).</t>
  </si>
  <si>
    <t xml:space="preserve">Вчера замутил калгановку по следующему рецепту: на 3 л сэма 43% калган - 6 ч.л., имбирь молотый - 1 ч.л., гвоздика и душистый перец - по 5 шт., можевельник - 15 шт., цедра апельсина - от 1/4. </t>
  </si>
  <si>
    <t>Настаивать на меньше 3-х недель, после - отфильтровать и подсластить медом.</t>
  </si>
  <si>
    <t>Напиток получается очень интересный. Делал в прошлом году - ушел на ура.</t>
  </si>
  <si>
    <t xml:space="preserve">Да и ещё, калган клал ложками с бугром, а имбирь - без бугра. </t>
  </si>
  <si>
    <t>Сегодня замутил рецепт из нашей библиотеки</t>
  </si>
  <si>
    <t>Сэм 45° - 10 литров</t>
  </si>
  <si>
    <t>Калган - 9 грамм</t>
  </si>
  <si>
    <t>Имбирь - 4 грамма</t>
  </si>
  <si>
    <t>Перец стручковый красный -1 грамм</t>
  </si>
  <si>
    <t>Мёд - 20 грамм</t>
  </si>
  <si>
    <t xml:space="preserve">Мои эксперименты с калгановкой давно закончились.Оптимальный вариант:ч.ложка корня(в аптеке есть, поискать только надо, не во всех)на литр сэма(можно чуть больше), ч.ложка сахара(можно меда, но не гречишного).Главное-не спешить.Есть здесь товарищи,на 5-й день пьют.Мое время выдержки-от 3-х недель. Вкус совершенно меняется. Зачем класть перец,другие травы? Только вкус калгановки портите. Дубовую кору вообще класть нельзя.Посмотрите лекарственный состав калгана:30% дубильных веществ в корне. У меня и моих друзей калгановка и настойка на кедровых орешках вровень на первых местах идут.Всем удачи в хорошем деле! </t>
  </si>
  <si>
    <t>Мой рецепт:</t>
  </si>
  <si>
    <t>на 3 литра водки (гнать еще не начал, но собираюсь) 3 чайных ложки корня лапчатки прямостоящей (покупал упаковки по 30 гр. в московской аптеке - 42 рубля), столовую ложку меда и один маленький лайм.</t>
  </si>
  <si>
    <t xml:space="preserve">Очень вкусно, самочувствие чудесное. </t>
  </si>
  <si>
    <t>Уж на что жена любит коньяк, но после этой настойки Реми Марти "тяжело пошел".</t>
  </si>
  <si>
    <t xml:space="preserve">Настаивал 2 недели, наверное, надо дольше. После настаивания процедил через фильтровальную бумагу. Но настой чистый, наверное, можно большую часть просто слить. Главное, не переложить корня, в первый раз я так сделал, цвет очень густой и вкус аптечный. </t>
  </si>
  <si>
    <t>Попробуй еще меньше. Я делаю так:</t>
  </si>
  <si>
    <t>3л сэм</t>
  </si>
  <si>
    <t>Калган(не молотый) 25г</t>
  </si>
  <si>
    <t>Кофе    4зерна</t>
  </si>
  <si>
    <t>Солодка 2г</t>
  </si>
  <si>
    <t>Мандарин цедра 1г</t>
  </si>
  <si>
    <t>Ванилин 0.1г</t>
  </si>
  <si>
    <t>Перепонки орех 3.3г</t>
  </si>
  <si>
    <t>молотый мускатный 0.6г</t>
  </si>
  <si>
    <t xml:space="preserve">p.s. Калган использую дважды. При втором использовании не 25, а 50г. </t>
  </si>
  <si>
    <t>Думаю, понравится.</t>
  </si>
  <si>
    <t>Daliof, Совершенно верно. Калгановая чем дольше стоит, тем вкуснее. И еще раз повторюсь - не кладите много корешков. Рюмка резанных корней на 3-5 литров уже достаточно.</t>
  </si>
  <si>
    <t>31. Кедровая</t>
  </si>
  <si>
    <t xml:space="preserve">Итак, разводим 1350 мл спирта в 1650 мл воды, добавляем 3 ст. ложки меда. Получаем обычную водку, если есть время, пусть постоит дней десять. Нет времени - сойдет и так. А, впрочем, разговор не о водке. Далее засыпаем 1 кг кедровых орехов и 1 кг сахара в банку, заливаем 1 л водки, тщательно перемешиваем, закрываем крышкой и оставляем на 10 дней. Можно изредка взбалтывать. Через 10 дней сливаем настой в отдельную емкость, орехи заливаем новой порцией водки 1 л и опять 10 дней ждем, опять сливаем в предыдущий настой, опять заливаем 1 л водки и снова 10 дней ждем. По истечениию срока сливаем и перемешиваем с 2-мя предыдущими порциями. Получаем напиток темно-коричневого цвета, с запахом леса. Потреблять можно сразу, но если постоит - будет лучше </t>
  </si>
  <si>
    <t>А я делаю так.На 3 литра водки, самогона 40 гр. полстакана кедровых орешков.Стоит не меньше месяца.Цвет коричневый,запах приятный(немного,чуть заметно, смолой отдает)Пьется мягко.Полезно.В орешках почти вся таблица Менделеева.Утром ни каких последствий(если меру знать).Что интересно,если застолье с "Кедрушкой" ,то выпивается одной и тойже компанией в два раза больше,чем обычный самогон.А вот насчет зернышек ,пробовал расщелкивать,50на 50.Орехи сами добываем.Унас растут.Думаю они не растворяются.Иногда пьем "Кедрушку"и годичной выдержки а зернышки,хоть и сморщеные,но присутствуют.</t>
  </si>
  <si>
    <t>Очень даже неплохой напиток получается.Пробовал делать.Брал 250 грамм орешков,1 литр водки и на месяц с лишним в батарею,пока зимой греют.Вот только я делал сначала целиком орешки,а потом разбивал их и вместе скорлупу с ядрышками в бутыль,аромат сильнее получался.</t>
  </si>
  <si>
    <t xml:space="preserve">Уже 4 раза готовил на кедровых орешках (на 2л 40% спирта 100 гр. мелкого, насышенного цвета орешков), голова не болела, орешки внутри все целы и не растворились еще не разу. Меня предупредили, что очень концентрированный напиток может привести разве что к запору - дубильные вещества. Пробовал ставить на чищенных орехах - вкус маслянистый, мутноватый цвет, в общем не понравилось... Ни одно ядро не растворилось за 1 месяц настоя... Думаю, что про растворение ядер орехов - сказка. </t>
  </si>
  <si>
    <t>Не сдержался... Я в основном на кедровом орехе самогон настаиваю. Причем, чем дольше стоит, тем лучше вкус у продукта. В это 8 марта шибко дамы-коллеги очень хвалили мой кедровый стандарт трехмесячной выдержки, говорят, что практически коньяк. Рецепт:</t>
  </si>
  <si>
    <t>- трехлитровая банка 45% самогона двойной перегонки;</t>
  </si>
  <si>
    <t>- горсть кедровых орех в скорлупе (добываю сам);</t>
  </si>
  <si>
    <t>- горсть черного изюма;</t>
  </si>
  <si>
    <t>Банка закатывается крышкой, на ней пишется дата закатки и в подвал. От коньяка отличается смоляным кедровым духом.</t>
  </si>
  <si>
    <t xml:space="preserve"> две столовых ложки дубовой коры.</t>
  </si>
  <si>
    <t>kaimariss, ...так , берём самогон 2 или 3 ой перегонки, (соответственно очистка,дробление)..</t>
  </si>
  <si>
    <t xml:space="preserve">  на 15 литров 50* ой добавляю 1-1.5 кг. кедровых орехов, предварительно промытых и запаренных кипятком  3-4 раза( запарил - слил, запарил-слил), затем ставлю всё это в темное( не холод) место, минимум дней на 40, ...2 месяца ещё лучьше,</t>
  </si>
  <si>
    <t>затем фильтрую и добавляю фруктозы( развожу в кипятке), но немного грам 10-20 на литр....затем  можно и на холод после  выдержки,</t>
  </si>
  <si>
    <t xml:space="preserve"> последний раз эксперементировал с добавлением мускатного ореха, ..на 15 литров 1 орех растолчёный, перебор испортит вкус кедровки безвозвратно.......не знаю , моему подопытному(жене) понравилось, а я ,пока ещё в поиске.....чуствую , что то надо добавить , но так , что б это оставалось кедровкой!</t>
  </si>
  <si>
    <t>А я не пропариваю,просто промываю водой.Насыпаю в литровую бутылку 1/5 стакана промытых орешков и золиваю водкой(своей),или закатываю в трехлитровые банки.</t>
  </si>
  <si>
    <t xml:space="preserve">Приветствую! Есть очень старый рецепт на кедровых орешках, адаптированный для сего сайта: </t>
  </si>
  <si>
    <t>8л. очищенного самогона прим. 70-75гр.( двойная прегонка с хим. очисткой стандартной сахарной бурды)</t>
  </si>
  <si>
    <t>два литра (покупаю- мера банки) нелущенго кедрового ореха, свежий/сушеный разницы нет.</t>
  </si>
  <si>
    <t xml:space="preserve"> 4ст.ложки дубовой коры (из аптеки),</t>
  </si>
  <si>
    <t>6-8 гвоздичек (на любителя, в конечном продукте почти не слышно, но придает некий особый "объем" вкусу, если кто не переносит запах гвоздики, то 6 шт.-то, что надо -практически неощутимо.)</t>
  </si>
  <si>
    <t>150-300мл. меда, желапельно без спец. запаха, очень смягчает, пьется легко, даже дамами.</t>
  </si>
  <si>
    <t xml:space="preserve">Все это настаивается при комнатной температуре не менее 3 недель, но и не более 2-х месяцев, иначе жидкость приобретает вкус каго-то лекарства. </t>
  </si>
  <si>
    <t>По истечении недели напиток готов к дегустациям, приобретает очень насыщенный рубиновый цвет и очень мягкий вкус ( желательно разбавить до 40-43гр). Маленький, но очень важный ньюанс- после разбавления надо выждать как минимум 3 часа, иначе вкус "плоский", по истечении времени готовый напиток пахнет сказочно!!</t>
  </si>
  <si>
    <t>На любителя в эту настойку добавляют золотой корень либо маралий корень(родиола розовая/левзея сафроловидная), эти добавки классно стимулируют/тонизируют при общении с противоположным полом+ хорошо прочищают мозги, но в случае с родиолой надо быть аккуратным- сердцу тяжеловато.</t>
  </si>
  <si>
    <t>Приглядеться к составу. Должно быть как можно меньше орешков, как бы это сказать?, как бы подплесневелых. Дальше. Шерудим рукой в мешке. Берем горсть, нюхаем. Чем ярче запах, тем лучше. Пробуем орех. Несколько штук. Пробовать несколько штук у каждого продавца, ну скажем штук пять. Попалось два пустых? Идем к другому продавцу. Ядрышко должно заполнять всю ореховую камеру. Если нет, то орех как минимум прошлогодний или собранный невовремя. Ну вроде бы и все. Соседи - сибиряки мож дополнят и уточнят.</t>
  </si>
  <si>
    <t>Пол стакана пойдёт, но можно и меньше в двое если разводить не собираешься. А вот две недели настаивания маловато. Цвет ты получишь и некоторый запах скорлупок, а вот из ядер орешек ничего выделиться не успеет. Смело держи на орешках пару месяцев, заверяю тебе ничего не испортишь.</t>
  </si>
  <si>
    <t xml:space="preserve">Что касается крепости я беру для настоя 40% об ведь спирт при настаивании никуда не девается, а показания спиртометра могут быть искажены экстрагированными веществами в растворе. А воды в сухих орешках мизер. </t>
  </si>
  <si>
    <t>И рекомендую подсластить примерно 1 чайная ложка сахара на бутылку, но это дело вкуса. Сладость подчеркнёт вкус орешек.</t>
  </si>
  <si>
    <t>Коллеги, подскажите, может у кого был прецедент. Настой на скорлупе ореха. 2 стакана на 20 литров, мандариновые корки с одного мандарина, корень имбиря 3-4 грамма сахар по вкусу. Из расчета 2 ст. ложки на 3 литра. Дней десять настаивается. Сахарный самогон двойной перегон на БКМ, промежуточная очистка, ну и естественно отсечение голов и хвостов. В настойке 43%. И вкус и запах и цвет, все замечательно (по отзывам).  Только вот такая неприятность. Одна потребительница стала жаловаться на сердце. Ну вроде как сердцебиение учащается от этого напитка.</t>
  </si>
  <si>
    <t xml:space="preserve">Для меня самый лучший рецепт кедровки, это мой личный. На три литра 45% самогона из пшеницы и ржи, 30 гр орешков, 30 гр сахара, соды на кончике чайной ложки. Стоит две недели в теплом месте, за тем фильтруется и разливается по бутылкам. Цвет как у виски, пьется очень мягко. Аромат кедрового ореха и виски плюс мягкое хлебное послевкусие. Никаких последствий типа больной или тяжелой головы даже после большого количества нет, испытано не раз. И еще, главное около 10 - 15 грамм орехов в скорлупе на литр, больше уже будет перебор.  </t>
  </si>
  <si>
    <t>Я покупаю в киоске где травами и пр. торгуют скрлупки от орешков и засыпаю из расчета 1ст.ложка на 1л сэма, но перед этим скорлупу 1мин держу в микроволновке и обдаю кипятком, и горячие засыпаю в сэм, туда чайную ложку меда, иногда с 10 ягод сухой черемухи. Оч. хорошо получается. Цвет выдают ошпаренные скорлупки мгновенно и настаивать можно дня три (но больше лучше). Пробовал не обдавать кипятком, смолой сильно тянет.</t>
  </si>
  <si>
    <t>На 1 литр 45 % самогона:</t>
  </si>
  <si>
    <t>Настой кедрового ореха - 150  мл</t>
  </si>
  <si>
    <t>Настой шелухи  - 150 мл</t>
  </si>
  <si>
    <t>Настой Левзеи - 20 мл</t>
  </si>
  <si>
    <t>Мед - 1 ч.л.</t>
  </si>
  <si>
    <t>Настой:</t>
  </si>
  <si>
    <t>Кедрового ореха - 50 гр</t>
  </si>
  <si>
    <t>Шелуха кедровых шишек - 50 гр</t>
  </si>
  <si>
    <t>Левзея  - 50  гр</t>
  </si>
  <si>
    <t>на 1 литр самогона 60 -70 %</t>
  </si>
  <si>
    <t>Настаивать 3-4 дня</t>
  </si>
  <si>
    <t>Поясню еще раз , сначало делаете настойки отдельно разные. потом миксуете на вкус. Я левзей не добалял, маралий корень по нашему.</t>
  </si>
  <si>
    <t xml:space="preserve">25 августа добавил: ИМХО: Вкус напитков на основе перечисленных ингредиентов будет лучше (мягче), если перед настаиванием залить крутым кипятком орехи и шелуху от шишки на 5 минут, а затем промыть в проточной воде. </t>
  </si>
  <si>
    <t>да нормальная уже шишка в тайге, нынче лето то какое? на месяц все раньше, с орехом урожай будет. местные говорят впервые такое. Варил шишку минут 30... но я ж говорю, сначало сварил - а потом уже разнюхал, так что можно наверное и со свежей не вареной попробовать - только смола там. Со свежей я сам не эксперементировал, так как уже не было ))))) быстро "точат" семейные. Поэтому с шелухой вареной шишки пробовал - результат меня обрадовал.</t>
  </si>
  <si>
    <t>добавлю что настой на орехах делал тож из свежих (старых нет), те кто видел "свежак" поймут, что разница огромна!</t>
  </si>
  <si>
    <t>Купил вчера в аптеке экстракт левзеи. Сушёный корень не нашёл (только под заказ и ждать ХЗ сколько). Настойка пахнет приятно - теперь знаю что обеспечивает генеральную ноту запаха всяких "таёжных бальзамов". Разбодяжил пузырёк в 250мл 60% сэма для простоты дозирования.  На литр настоя кедровых орехов (25гр на литр) добавил 30мл разбавленной настойки левзеи и полную чайную ложку мёда. Послезавтра добавлю 20мл свежего настоя шишек ..... и дам отстояться неделю.</t>
  </si>
  <si>
    <t>Я обычно в СВЧ грею не больше 1-1.5 мин. (2-3 ст. ложки) скорлупа просто нагревается начинает идти смоляной запах (видимо испаряется смола) и сразу заливаю кипятком, через пару минут воду сливаю и скорлупу в сэм. Так же добавляю несколько ягод черемухи, желательно предварительно распарить или 05 ч\ложки черемуховой муки, но от нее иногда почему то взвесь долго осаживается.</t>
  </si>
  <si>
    <t>Привет,kaimariss,и всем форумчанам!Рецепт сего шампанского я узнал из атласа лекарственных растений.Это не что иное как настойка для лечения импотенции и мужской слабости.На колгане я всегда настаивал водку для облагораживания вкуса,а тут решил посмотреть мнение гомеопатов,чем хорош или плох калган.Ну и наткнулся на сей рецепт и решил его повторить.Вот он:1 ст.ложка корневищ калгана+1ст.ложка травы иван-чая+2ст.ложки левзеи сафроловидной(маральего корня)заливаем 40% спиртом и ставим бутыль и темное место на 7-14 дней процеживаем от осадка через ватномарлевый фильтр и готово можно употреблять.В медицинском рецепте концентрация трав гораздо выше,но и принимать настойку надо каплями.Для меня такое соотношение лучше.Однако можно лавировать соотношением трав для достижения нужного букета и силы воздействия водки на мужскую функцию.Я подбирал так настаивал 96% спирт по 100 грамм с 1чайной ложкой травы затем смешивал в разных пропорциях,разводил до 40% и пил,каждой пробе ставил оценку и описывал качественные характеристики.Вот собственно и все.Удачи в поисках своего рецепта.В день эксперимента пришлось рисковать здоровьем и  выпить все смеси.Я был в ауте...Берегите себя.</t>
  </si>
  <si>
    <t>Братья, извените,пропустил главное водки берем 1 литр.</t>
  </si>
  <si>
    <t>32. Хреновуха</t>
  </si>
  <si>
    <t>первый вариант.</t>
  </si>
  <si>
    <t>Свежий очищенный корень хрена, нарезанный тонкими кружочками - 150 гр</t>
  </si>
  <si>
    <t xml:space="preserve">Цедра 1-го лимона   </t>
  </si>
  <si>
    <t>Ванилин (не ванильный сахар, а именно ванилин) - один 2-х граммовый пакетик</t>
  </si>
  <si>
    <t xml:space="preserve">Гвоздика (почки) - 10 шт </t>
  </si>
  <si>
    <t>Мёд - 50 грамм (если нет весов - примерно 4 чайных ложки).</t>
  </si>
  <si>
    <t>Имбирь, молотая корица и молотый мускатный орех - по 1/2 чайной ложки.</t>
  </si>
  <si>
    <t>Всю эту фигню сыплем в 3-литровую банку и заливаем разбавленным спиртом или самогоном. Можно и водкой попробовать, но у меня её давно нет.:)</t>
  </si>
  <si>
    <t>Закрываем и 5 дней настаиваем, не забывая 1-2-3 раза в день потрусить. Через пять дней процеживаем через ситечко, хрен и остальное канализируем, настой - обратно в бутыль. Доливаем доверху самогоном или разбавленным спиртом, снова закрываем и на 3-4 дня на отдых. Можно пить сразу, но если дать постоять, муть осядет и вид будет покрасивее. Да и вкус тоже.</t>
  </si>
  <si>
    <t>Второй вариант.</t>
  </si>
  <si>
    <t>Тут я повыдрыгивался с более правильной экстракцией.</t>
  </si>
  <si>
    <t>Ингридиенты те-же, но мёд не сразу, а спирт по такой схеме.</t>
  </si>
  <si>
    <t>Первый вечер. Всё, кроме мёда в банку, туда - же  420 мл спирта 96% и 100 мл воды.</t>
  </si>
  <si>
    <t>Второй вечер. Слил настой в другую банку, особо не заботясь о полноте слива, а взамен влил 450 мл спирта 96% и 300 мл воды.</t>
  </si>
  <si>
    <t>Третий вечер. Перелил настой к первому сливу, взамен залил 500 мл спирта и 600 мл воды.</t>
  </si>
  <si>
    <t>Отдельно в чашке растворил 50 гр мёда в 200 граммах воды и поставил отстаиваться.</t>
  </si>
  <si>
    <t>Четвертый вечер. Конец третьих суток "хреноделия". Слил настой в общую емкость, влил вместо него 500 мл воды, хорошенько переколотил и процедил через ситечко в общий настой. Туда-же перелил отстоянный и декантированный раствор мёда.</t>
  </si>
  <si>
    <t>Сразу разливать в бутылки не нужно, напиток достаточно мутноватый, но каждый день всё больше и больше отстаивается. Поэтому по мере необходимости я трубочкой аккуратно его оттуда отцеживаю.</t>
  </si>
  <si>
    <t>Рекомендую.</t>
  </si>
  <si>
    <t>Интересная особенность. Если выпить его без закуски грамм 10-20 (типа на пробу), через 10 минут рождается зверское желание чего-нибудь слопать. А за столом вся закуска подметается за милую душу.</t>
  </si>
  <si>
    <t>А я переживал по поводу гвоздики. В соления её кладут пару звёздочек, и какой эффект, а тут - целый десяток!</t>
  </si>
  <si>
    <t>Корицы я добавлял честных 1/2 чайной ложечки "без верха"</t>
  </si>
  <si>
    <t>Желтый цвет даёт цедра лимона, к свекольный - суданская роза.</t>
  </si>
  <si>
    <t>Сыну с суданской розой понравилась. Она почти не изменяет вкуса (куда ей с хреном сравниться!), но придаёт небольшую кислинку</t>
  </si>
  <si>
    <t>Делаю Хреновку давно. Но делаю проще - хрен в водку и все. Но настаивать максимум 2 дня. После этого хрен уже ничего не отдает, а напиток приобретает мутный вид. И от этой мути практически не избавиться.</t>
  </si>
  <si>
    <t>В дополнение к сказаному. Цвет у нормальной не перестояной Хреновки отсутствует, т.е. она прозрачная. А если настаивать дольше 2 дней - появляется желтоватый оттенок. Кстати, чтобы не было мути, нужно взять больше хрена и меньше времени. Я пробовал и полдня настаивать. На вкусовых качествах не отражается. Для друзей - это любимый напитокю Я для них даже этикетку сделал.</t>
  </si>
  <si>
    <t>Тут важен один момент. Ложка мёда - понятие растяжимое. Поэтому перед финишем выпей рюмочку. Если крепковато или жестковато - добавь медку, разбавленного водой.</t>
  </si>
  <si>
    <t>Я сделал так. Налил бутылку 0,5, попробовал. Жестковато, крепковато и забористо. Отлил из бутылки 50 грамм, растворил 5 ч.ложек меда в 500 мл кипятка, остудил, и 50 мл этого раствора добавил вместо отлитой хреновухи. Снова попробовал. Маловато разбавил. Долил еще пол-рюмки медового раствора. Снова выпил. Отлично! Всю остальную хреновуху разбавлял в уже известной пропорции - 150 мл медового раствора в литровую бутылку, туда до верху настой. Готово.</t>
  </si>
  <si>
    <t>У меня из килограмма после очистки осталось чуть больше 600 грамм. Хватило на 12 литров.Оказалось, что слишком крепкая по спирту, добавил ещё литр водички с мёдом.</t>
  </si>
  <si>
    <t>А лимончик в хреновухе рулит!</t>
  </si>
  <si>
    <t>Вчера нарыл в закромах бутылку хреновухи февральского разлива . Абсолютно прозрачная, но на дне тонкий слой осадка. Декантировал, получилась неполная бутылка. Брать неполную в гости - западло. Долил калгановой грамм 30.</t>
  </si>
  <si>
    <t>Абзац...</t>
  </si>
  <si>
    <t>Пауза...</t>
  </si>
  <si>
    <t>Нет слов. СУПЕР!</t>
  </si>
  <si>
    <t>Выкладываю свой рецепт «Хреновой настойки» по мотивам рецепта Игоря. Идея была такая: оставить примерное соотношение компонентов, как у Игоря, раз он уж постарался для общества; максимально убрать мутеобразующие компоненты за счет применения вместо настоев ароматных спиртов; заменить мед на сахарный сироп, во-первых, для уменьшения мути, во-вторых, просто не очень нравится вкус меда в напитках. Да и показалось маловато понтов для правильного пацана._x000D_
_x000D_
Итак. На первом этапе поигрался с хреном (звучит-то как!). Влажность оказалась 27% (высушивание до постоянного веса при 105*С), выход экстракта (метод водной дигестии) - 10,9% вес._x000D_
_x000D_
Брал навеску хрена 2 г и заливал 100 мл спирта крепостью: 40, 50, 60, 70, 80, 90%. Все настаивал 3-ое суток. Потом измерял крепость, %, экстракт, %, (оба пикнометром) и выход настоя, мл._x000D_
_x000D_
Получил, соответственно:_x000D_
40%   36,40   2,2      93_x000D_
50%   43,03   1,8      92_x000D_
60%   50,98   1,95   92_x000D_
70%   59,90   0,8      91_x000D_
80%   67,22   1,3      90_x000D_
90%   75,80   1,2      91_x000D_
_x000D_
Цифры прилично прыгают, но явно 40-60 и, кроме того, не очень нравятся слабые настои, есть проблема с помутнениями. Да и всегда удобнее, когда крепость близка к будущему напитку._x000D_
_x000D_
Взял 50%, начал пробовать время настаивания. Каких-то внятных результатов с экстрактом не получил, если честно, но, начиная с 3-х суток, начинает меняться цвет со светло-желтого на кирпично-красный, что мне показалось неправильным. Наверно идет извлечение каротина из кожуры корня (я ее не счищал, просто мыл жесткой щеткой). _x000D_
_x000D_
Поэтому остановился на 50% и 3-х сутках._x000D_
_x000D_
Второй этап. Приготовление полуфабрикатов. _x000D_
_x000D_
Настой корня хрена: 150 г порезанного кружочками толщиной 0,5-1 мм залил 2,5 л спирта крепостью 50% (спирт разбавлял дистиллированной водой за не имением исправленной). Стоял 3 дня, при многократном перемешивании, профильтровал через фильтр-картон под вакуумом. В принципе похожие результаты дает фильтрование через 2 слоя свежей кухонной тряпки для вытирания столов. Только несколько дольше (и меньше понтов). Цвет получился довольно мерзкий - очень похоже на мочу, да и запах не очень, резковат, с тонами жженой резины. _x000D_
_x000D_
Ароматный спирт лимонного масла. Цедра с 1 кг лимонов, выгнал гидродистилляцией масло, получил примерно 2 мл. Разбавил чистым спиртом 1:10, потом долил воды до 50% мл (перед перегонкой), выгнал, получил 25 мл. Честно говоря, похоже, этот компонент лишний, поскольку в конечном напитке он практически не чувствуется. Можно вполне пропустить._x000D_
_x000D_
Ароматный спирт пряностей. Ванилин - 2 г; гвоздика (почки) - 10 шт.; кардамон - 2 штуки (размолол в пальцах), корица - 1/3 палочки (слегка поломал ступкой, но не до пыли), имбирь молотый, мускатный орех молотый, семена кориандра - все по 0,5 ст. ложки, спирт ректификованный «Люкс», креп. 50% -  100 мл. Настоял 3 дня, перегнал с небольшим (15 см) дефлегматором вместе с травами, получил примерно 50 мл._x000D_
_x000D_
Сахарный сироп. 200 г сахара + 100 мл дистиллированной воды нагрел до 80*, перемешал, перед окончанием растворения добавил 0,5 г янтарной кислоты (можно заменить на лимонную) для получения кисло-сладкого вкуса сиропа. Янтарная кислота также ускоряет разложение спирта в органоне - ведем здоровый образ жизни._x000D_
_x000D_
Колер. 100 г сахара, добавил 2 мл дист. воды, расплавил при непрерывном перемешивании, остудил примерно до 60*С, влил дистиллированной воды - 50 мл (при высокой температуре - нельзя, возможно взрывообразное вскипание, чреватое ожогами). _x000D_
_x000D_
Готово. В дальнейшем купажировании активное участие принимала супруга, спасибо ей. _x000D_
_x000D_
Сборка купажа. Делать именно в этом порядке, чтобы не вызвать помутнение. После добавления каждого компонента тщательно перемешивать._x000D_
_x000D_
Настой хрена (креп. 48%) - прим. 2,5 литра._x000D_
_x000D_
Ароматный спирт лимонного масла (креп. 85%) - 15 мл._x000D_
_x000D_
Ароматный спирт пряностей (креп. 85%) - вылил все._x000D_
_x000D_
Колер - вылил все._x000D_
_x000D_
Сахарный сироп - вылил все._x000D_
_x000D_
Потом посчитал крепость, используя калькулятор самогонщика ( rudy, привет, поклон тебе). Там есть такая функция - «Смешение растворов», последовательно считаем, вводя крепость и объем (когда крепости нет, например, колер - ставим просто 0). Долил расчетное количество воды до крепости 40%._x000D_
_x000D_
Получил где-то ок. 3-х литров. Внимание: органолептика напитка очень сильно меняется при ассимиляции сахара, особенно первые сутки, поэтому недели две нужно на созревание._x000D_
_x000D_
Произвел пробы на стойкость холодом и теплом, напиток их успешно выдержал._x000D_
_x000D_
Стоит уже ок. месяца. Никакого помутнения, чистый, как слеза с янтарным блеском. Аромат остро-сладкий. Вкус интенсивный, яркий, округлый. Цвет - коричнево-красный с карминным оттенком. Очень приятное послевкусие, сначала легкий вкус хрена с ощущениями жжения уже в глотке, потом вкус пряностей, в конце - гвоздика. Запах первый - пряности, потом - пряности с примесью хрена. Несмотря на невысокую крепость, которая в напитке практически не чувствуется, в голову, благодаря сахару, бьет капитально._x000D_
_x000D_
Buon Appetite!</t>
  </si>
  <si>
    <t>А зачем? Прекрасно хранится в холодильнике, только надо сначало в бумагу, потом в пакет. Высушить будет трудновато, там влаги 25%. Да и что с качеством будет, непонятно. Никогда ни о чем подобном не слышал. Однако, если по аналогии с чесночным порошком, фигня получается.</t>
  </si>
  <si>
    <t>Что бы не мутилось, с хрена надо сливать через два дня настаивания. :)</t>
  </si>
  <si>
    <t>Я через два дня сливаю/фильтрую, и только после этого цедру кладу, мало ей двух дён для настаивания.</t>
  </si>
  <si>
    <t>Делал без пряностей. Ну не люблю я их, мож потому, что ниче в них не понимаю, класть опасаюсь.</t>
  </si>
  <si>
    <t>Итак рецепт:</t>
  </si>
  <si>
    <t>спирт - 2 литра</t>
  </si>
  <si>
    <t>мед 7 чайных ложек (жидкий, поэтому практически "без горки")</t>
  </si>
  <si>
    <t>2 средних лимона без цедры. Т.е. просто сок выдавил и все.</t>
  </si>
  <si>
    <t>хрен.</t>
  </si>
  <si>
    <t>вода - до 5-ти литров довести.</t>
  </si>
  <si>
    <t>Хрену я взял многовато. Корешки около 10 см длиной и 1.5-2 см диаметром потер на крупной терке штук 8. Причем сначала потер 6, офигел и побежал умываться. Вот тут и надо было остановиться, но жена посоветовала потереть еще 2, типа вот тогда и будет все ОК.</t>
  </si>
  <si>
    <t xml:space="preserve">Настаивал 1 час. </t>
  </si>
  <si>
    <t xml:space="preserve">И то перестоялось, я сначала планировал 3 литра сделать (лимона и меда меньше), но вкус хрена через час стал слишком жгучим, разбавил до 5 литров, добавил еще лимон и меда. </t>
  </si>
  <si>
    <t>В итоге получилось супер! И главное быстро, тока фильтровать упарился и все равно мутноватая вышла.</t>
  </si>
  <si>
    <t>Надо было не тереть а резать кольцами, и настаивать пару дней, не было бы мути.</t>
  </si>
  <si>
    <t>Сам сделал по рецепту Игоря, выдерживается уже неделю в стекле после всех фильтраций и переливаний. Была прозрачной как слеза до разбавления водой (настаивал на 76-градусном самогоне). На мой взгляд, многовато гвоздики, подпортила она мне напиток, одна она в запахе. И мускатного ореха можно поменьше. В следующий раз подкорректирую рецептуру.</t>
  </si>
  <si>
    <t>Мой рецепт.</t>
  </si>
  <si>
    <t>Покупаем свежие корешки, кстати зимой они вполне доступны на рынке,</t>
  </si>
  <si>
    <t>в сельской местности хранятся всю зиму в подвале присыпанные песком.</t>
  </si>
  <si>
    <t>Корешка размером с мизинец вполне достаточно на 1 литр водки.</t>
  </si>
  <si>
    <t>Его чистим овещечисткой и красиво режем повдоль на волокна.</t>
  </si>
  <si>
    <t xml:space="preserve">Засыпаем сразу в бутылку. Добавляем немного буквально натурального светлого меда </t>
  </si>
  <si>
    <t>лучше липового или клевера или донника. Мед очень важен - есть сомнения что он паленый или херь</t>
  </si>
  <si>
    <t>китайская лучше не добавлять.</t>
  </si>
  <si>
    <t>Водку использую тоже только свою, в крайнем случае магазинную.</t>
  </si>
  <si>
    <t>Бутылку ставим на батарею или в теплое место, но не в холодильник.</t>
  </si>
  <si>
    <t>Пить назавтра, послезавтра. Максимум неделя, потом начинает горчить и вкус не то. Можно долить свежей водочки.</t>
  </si>
  <si>
    <t>Лемон, мускат, ваниль - не мой вкус.</t>
  </si>
  <si>
    <t>Как это не странно - напиток абсолютно женский, важно тактично дать попробовать первый раз.</t>
  </si>
  <si>
    <t>В отличие, например от перцовок.</t>
  </si>
  <si>
    <t>В общем все дамы наши. :)</t>
  </si>
  <si>
    <t>engine, Делал по первому рецепту. 3 дня настаивания хрена, слив, потом остальное. Не было мути. Выскажу своё мнение. На мой вкус, гвоздики, имбиря, мускатного ореха и корицы не надо туда совсем, испортили они мне напиток. Да и мало кому понравилось тоже кого угощал.</t>
  </si>
  <si>
    <t>я для себя вывел такую корректировку рецепта №1: 0,5 хрена, все остальное 0,1-0,2 и настаивать 2-3 дня, в следующий раз попробую так</t>
  </si>
  <si>
    <t>сегодня пробую на апельсиновой цедре, очень оригинально,Главное- ушёл вкус резины-пластмассы</t>
  </si>
  <si>
    <t>рекомендую попробовать, в следующий раз буду делать соотношение цедры апельсина и лимона 60:40, результат отпишу!</t>
  </si>
  <si>
    <t>Во-первых, хочу выразить благодарность Игорю за чудный рецепт. Во-вторых, хочу поделиться выверенными (для себя и окружающих) пропорциями рецепта. Много экспериментов было. :D</t>
  </si>
  <si>
    <t>Итак:</t>
  </si>
  <si>
    <t>Сэм   3л</t>
  </si>
  <si>
    <t>Хрен   31гр</t>
  </si>
  <si>
    <t>Морковь   51гр</t>
  </si>
  <si>
    <t>Сахар   28гр</t>
  </si>
  <si>
    <t>Лимон цедра   1/2лимона</t>
  </si>
  <si>
    <t>Ванилин   0.9гр</t>
  </si>
  <si>
    <t>Кардамон   0.5гр</t>
  </si>
  <si>
    <t>молотый мускатный орех   1гр</t>
  </si>
  <si>
    <t>молотая корица   0.2гр</t>
  </si>
  <si>
    <t>гвоздики   0.4гр</t>
  </si>
  <si>
    <t xml:space="preserve">имбирь молотый         0.4гр  </t>
  </si>
  <si>
    <t>Способ приготовления. Хрен режется тонюсенькими кружочками и настаивается 2..3 дня. Затем хрен вынимается(опять пардон) и забрасываются остальные ингредиенты на 5..10дн. Морковь тоже режется кружочками. Настой фильтруется и получается чудный напиток красивого желто-золотистого цвета и ненавязчивого вкуса. Прекрасно закусывается, ну например, рассольником. Приятного аппетита.</t>
  </si>
  <si>
    <t>з.ы. Оказалась очень важна точность соотношения ингредиентов. Поэтому рецепт привожу в граммах.</t>
  </si>
  <si>
    <t>з.з.ы. Научные изыскания продолжаются. :P Поэтому возможны уточнения.</t>
  </si>
  <si>
    <t>Я в этом году без специй делал хреновуху. Мне понравилось то что вышло, и D1N был в восторге. Со специями совсем не мой рецепт был, делал так в прошлом году.</t>
  </si>
  <si>
    <t>Рецепт простой:</t>
  </si>
  <si>
    <t>3 литра 45 градусного спирта</t>
  </si>
  <si>
    <t>150 граммов хрена кружками не сильно тонкими</t>
  </si>
  <si>
    <t>цедра 2/3 лимона (целого пробовал класть, не хорошо, выбивается вперёд всего лимон)</t>
  </si>
  <si>
    <t>5 дней настаивать периодически болтая, потом слить, отфильтровать грубо, положить 2 столовых ложки мёда,</t>
  </si>
  <si>
    <t>дать постоять пару дней, периодически болтая, потом тщательно отфильтровать до полной прозрачности.</t>
  </si>
  <si>
    <t>У меня финальная фильтрация трёх литров заняла сутки через два ватных диска в воронке, но результат вышел превосходный, как слеза.</t>
  </si>
  <si>
    <t xml:space="preserve">делал Хреновуху по рецепту Игоря -понравилась. Только мне кажется хрена всё таки многовато по этому уменьшил закладку хрена до 100 грамм. Но вопрос не в этом. Дело всё в том что хреновуха долго нифига не стоит. Точнее стоит но через месяц вкус грубеет. Свежий хрен можно купить на рынке или хранить в холодильнике ну максимум до января-февраля. А напиток хорош. По сему решил попробовать сделать на сухом хрене. </t>
  </si>
  <si>
    <t xml:space="preserve">Хрен помыл, почистил и просто положил сохнуть в дальний угол на естественную сушку. Сохнет к стати довольно быстро. У меня за 3 недели высох до состояния кирпича :) </t>
  </si>
  <si>
    <t xml:space="preserve">Теперь про закладки.  60-70 грамм сушёного хрена заменяют 150 грамм свежего. Надо только время увеличить настоя на 2-3 дня. Настаявать надо не 5, а 7 дней. В общем у меня практически одинаковые напитки получились. Ну почти одинаковые. С сушёного хрена аромат немного приглушённей получается - но мне это как раз и нравится. </t>
  </si>
  <si>
    <t>Я теперь насушил этого хрена килограмма 2-3. Теперь думаю до нового урожая хватит!</t>
  </si>
  <si>
    <t>я пробовал (результат в ветке очистки - называется очистка хреном)</t>
  </si>
  <si>
    <t>очень понравилось</t>
  </si>
  <si>
    <t>во время перегонки настой на хрене как бы делится на 3 части</t>
  </si>
  <si>
    <t>ароматная (головная)</t>
  </si>
  <si>
    <t>острая (тело)</t>
  </si>
  <si>
    <t>горькая (хвост)</t>
  </si>
  <si>
    <t>за счет дробления можно в итоге получить вкус, который максимально приятен и убрать горечь</t>
  </si>
  <si>
    <t>проблема с мутью опять же решается</t>
  </si>
  <si>
    <t>рекомендую попробовать</t>
  </si>
  <si>
    <t>ну и для себя решил что перегнанная настойка хрена значительно приятнее</t>
  </si>
  <si>
    <t>Спасибо за спасибо  :). Но ,как оказалось, это был для меня промежуточный вариант. Окончательный оказался таков:</t>
  </si>
  <si>
    <t>Сахар   23гр</t>
  </si>
  <si>
    <t>Ванилин   0.5гр</t>
  </si>
  <si>
    <t>молотый мускатный орех   0.8гр</t>
  </si>
  <si>
    <t>молотая корица   0.1гр</t>
  </si>
  <si>
    <t xml:space="preserve">Вот это соотношение ингредиентов держится уже долго и с большим всенародным успехом и признанием  :). При желании, разбавляется чистым продуктом.  </t>
  </si>
  <si>
    <t>Прочел всю ветку и хочу поделится.Кент попросил меня приготовить  хреновку,пробовал где-то,я залез в литературу и нашел два рецепта и по одному из них забодяжил 8 литров;</t>
  </si>
  <si>
    <t>РЕЦЕПТ</t>
  </si>
  <si>
    <t>0,5 л. самагона_x000D_
1 корень хрена среднего размера_x000D_
1 сладкий перец_x000D_
1 небольшой красный перец_x000D_
Хрен вымыть,нарезать кусочками.Перец также нарезать и в месте с хреном положить в банку,залить самогоном.Поставить в темное место на 15 дней.Процедить,разлить по сухим чистым бутылкам.</t>
  </si>
  <si>
    <t>Автор Плотникова Т.В.Самогон:новые рецепты.Это просто.</t>
  </si>
  <si>
    <t>Стоит уже 11 дней в выходные хочу фильтровать.Вот теперь думаю что там получится за 15 дней,цвет соломенный,мутность только после встряхивания и то незначительная,запах приятный нерезкий.Я к тому что здесь мнение что хрен долго настаивать неследует.Кто что думает поэтому поводу</t>
  </si>
  <si>
    <t>Сразу видно Плотникова никакого отношения к хреноделию не имеет,после пятнадцати дней настоя с хреном (предположим средний хрен у Плотниковой сто грамм) на 0,5 сэма,получится кака.Я убавил хрен до 50гр. на три литра сэма,5 дней и всё ок.</t>
  </si>
  <si>
    <t>Рецепт интересный, но в первый раз сделал с точным соблюдением рецептуры Игоря - что-то не по мне..</t>
  </si>
  <si>
    <t>Переизбыток пряностей, корица мне тут точно не понравилась, и перца на мой вкус не хватает.</t>
  </si>
  <si>
    <t>В общем, стал дорабатывать.</t>
  </si>
  <si>
    <t>В итоге сделал так:</t>
  </si>
  <si>
    <t>тонкие корешки хрена - 4 шт., из морозилки. Хрен не взвешивал - это всё, что в морозилке к марту осталось от осеннего изобилия, тк все толстые корни уже перетёрты. Острая перчинка, 3 гвоздички, ч.л. мёда и лимонная цедра - полжменьки. Тоже не взвешивал, т.к. кухонные весы были выведены из строя под воздействием вылитого на них стакана воды. Не судите строго - вся закладка на фотке.</t>
  </si>
  <si>
    <t>Мёд, кстати, скорее всего был не натуральный, а инверт голимый - совсем не ароматный попался.</t>
  </si>
  <si>
    <t>Всё это на литр 45° тминной (http://www.homedistiller.ru/forum/index.php?topic=3679.msg56455#msg56455).</t>
  </si>
  <si>
    <t>И забыл про это дело на 2 недели.</t>
  </si>
  <si>
    <t>Совершенно сознательно, т.к. хрен не рубил, а клал целиком, чтобы потом не мудохаться с фильтрацией.</t>
  </si>
  <si>
    <t>Вчера слил, попробовал. Ну, пару оборотов спирта хрен забрал, так что итоговая крепость субъективно понизилась.</t>
  </si>
  <si>
    <t>Напиток мягкий, хрен не доминирует, приятно сочетается с перчиком. Гвоздичка чувствуется, пожалуй, уже в послевкусии, лимон и тмин - общим фоном, по отдельности не выделяются. Мёд дал "тело" и сладость. После первой не смог остановиться, и слизал вчера на радостях грамм 200 - отлично пьётся, хорошо закусывается.</t>
  </si>
  <si>
    <t xml:space="preserve"> В общем, по мотивам заглавного рецепта сделал напиток под себя - Херновуха перцово-лимонно-тминная.</t>
  </si>
  <si>
    <t>Лэхаим, бояре :)</t>
  </si>
  <si>
    <t>3. Может быть кому будет по вкусу добавить в Классическую немного семян укропа - они дают дополнительную даже не питкость, а "нажористость" какую-то...</t>
  </si>
  <si>
    <t>так точно! после 5 дней настаивания 1-2 недели отдыха - самое то! а вот уже через 2 месяца вкус портится.</t>
  </si>
  <si>
    <t>выкладываю свою инерпретацию рецепта Игоря (такой уж рецепт, у каждого выходит по-своему)</t>
  </si>
  <si>
    <t>Делал на литр, пропорции уменьшал, что-то больше, что-то меньше по своим ощущениям:</t>
  </si>
  <si>
    <t>Свежий очищенный корень хрена, нарезанный тонкими кружочками - 60 гр</t>
  </si>
  <si>
    <t xml:space="preserve">Цедра 1/3 лимона   </t>
  </si>
  <si>
    <t>Ванилин 0,7 г</t>
  </si>
  <si>
    <t>Мёд - 1,5 чайных ложки</t>
  </si>
  <si>
    <t xml:space="preserve">Гвоздика - 3 шт </t>
  </si>
  <si>
    <t>Имбирь, корица цельные по объему положил как гвоздики</t>
  </si>
  <si>
    <t>Мускатный орех цельный не нашел, положил на кончике ножа молотого.</t>
  </si>
  <si>
    <t>5 дней настаивал помешивая, процедил, и на 3-4 дня на отдых (было выпито на 2-й).</t>
  </si>
  <si>
    <t>Вкус сильно зависит от качества хрена, вкуса меда. Цельные пряности не дают взвеси, имеют более "натуральный" аромат.</t>
  </si>
  <si>
    <t>у меня такой расклад выработался:</t>
  </si>
  <si>
    <t>корень хрена не знаю сколько грамов кладу на глаз, ф12мм длинна 7-8см делю на 2 трехлитровки, тк. делаю сразу 2 банки</t>
  </si>
  <si>
    <t>ниже в расчете на банку</t>
  </si>
  <si>
    <t>ванилин четверть 2г пакетика</t>
  </si>
  <si>
    <t>корица 1 мл</t>
  </si>
  <si>
    <t>имбирь 1 мл</t>
  </si>
  <si>
    <t>гвоздика 3 шт</t>
  </si>
  <si>
    <t>мускатный орех 1 мл</t>
  </si>
  <si>
    <t>мед настоящий 30мл</t>
  </si>
  <si>
    <t>10 штук юзюма не фуфлыжного без посторонних запахов</t>
  </si>
  <si>
    <t>цедра 1 лимона Ф примерно 7см</t>
  </si>
  <si>
    <t>заливаю 46 град самогоном, настаиваю 4 дня, сливаю через сито, процеживаю через 2 марлевых тампона забитых в горло пластиковой бутылки</t>
  </si>
  <si>
    <t>пью, чистую как слеза, даже простояв в холодильнике практически не мутнеет, а при 8-10 градусах из кладовки -слеза и для питья самое оно.</t>
  </si>
  <si>
    <t>В этот раз делал так:</t>
  </si>
  <si>
    <t xml:space="preserve">Купил на рынке корни хрена. Выбирал самые толстые, так как раньше заметил, что тонкие корешки менее ароматные. </t>
  </si>
  <si>
    <t xml:space="preserve">Эти толстые корни (~ 2 см в диаметре) порезал на шайбы толщиной по 2-3 мм. Примерно 2/3 стакана этих шайб в пятилитровую бутыль и залил до верха разведенным до 42 градусов спиртом. Настаивал два дня ровно. </t>
  </si>
  <si>
    <t xml:space="preserve">Процедил от корешков (но не фильтровал) и добавил специи: 5 см лимонной цедры, 5 зернышек душистого перца и 5 гвоздичен. И медовый отвар из 1 столовой ложки меда. </t>
  </si>
  <si>
    <t xml:space="preserve">Отвар делал так: столовую ложку меда с горкой положил в маленькую кастрюльку, добавил примерно полстакана воды и кипятил минут пять на самом медленном огне. При этом постоянно снимал образующуюся пену. Потом отвар остудил и профильтровал. Так получается ароматный отвар, но совсем прозрачный (весь воск и муть уходят в пену). </t>
  </si>
  <si>
    <t xml:space="preserve">Все это в бутыль с настоем хрена но без хрена. Стояло дней пять. Потом тщательно отфильтровал и разлил в бутылки. Все. </t>
  </si>
  <si>
    <t>Еще кое какие мысли:</t>
  </si>
  <si>
    <t>Лимонной цедры нужно класть совсем чуть-чуть. По классическому рецепту там цедры с целого лимона, у меня же намного меньше. Мне кажется плохо, когда лимон преобладает.</t>
  </si>
  <si>
    <t>Много гвоздики не нужно, но без нее тоже нехорошо. Гвоздика - природный усилитель вкуса.</t>
  </si>
  <si>
    <t>Душистого перца можно и побольше. Он тоже работает как универсальная пряность. Слегка пряный аромат добавляет. При этом своего сильного запаха не имеет.</t>
  </si>
  <si>
    <t>Хотя я не люблю мед, но в хреновухе это пожалуй незаменимый компонент. Один раз делал без меда, но с добавлением сахара. Совсем не понравилось. Именно сочетание хрена и меда в этом напитке главное. Поэтому наверное если не переживать за мутность, можно добавлять не медовый отвар, а цельный мед. Только не много. И выбирать с самым сильным ароматом.</t>
  </si>
  <si>
    <t>Большая просьба писать мне поправки, предложения, комментарии</t>
  </si>
  <si>
    <t>33. Бородинская</t>
  </si>
  <si>
    <t>Навеска на 3л 50% спирта или самогона.</t>
  </si>
  <si>
    <t>Семена кориандра - 12г</t>
  </si>
  <si>
    <t>Семена тмина - 9г</t>
  </si>
  <si>
    <t>Перловая крупа, слегка обжаренная - 20г</t>
  </si>
  <si>
    <t>Перловка жжёная - 30г</t>
  </si>
  <si>
    <t>Все ингредиенты крупно смолоть, засыпать в банку, залить 50%ным спиртом (самогоном). Настаивать 1 неделю, ежедневно взбалтывая. После профильтровать, добавить сахарный колер по необходимости, довести крепость до 40-42%.</t>
  </si>
  <si>
    <t>Сахарный колер на мой взгляд, нужен, чтобы цвет напитка более соответствовал названию. Если добиваться этого увеличением жжёного ячменя вкус станет очень резким и горьким.</t>
  </si>
  <si>
    <t xml:space="preserve">Приготовление жареного ячменя. Берём полстакана перловки, высыпаем на сковородку. Ставим на средний огонь. Постоянно помешиваем. </t>
  </si>
  <si>
    <t xml:space="preserve">(http://files.homedistiller.ru/images/170/jarka.jpg) </t>
  </si>
  <si>
    <t xml:space="preserve">Как только начнёт подрумяниваться - отсыпаем половину. Оставшееся дожариваем примерно до кофейного цвета. </t>
  </si>
  <si>
    <t>(http://files.homedistiller.ru/images/170/borodinskaya.jpg)</t>
  </si>
  <si>
    <t>Напиток имеет запах и напоминает вкус бородинского хлеба, хорошо маскируется запах самогона, если делать на нём. Можно и должно поэксперементировать с пропорциями.</t>
  </si>
  <si>
    <t xml:space="preserve">Привозил "бородинскую" на осеннюю встречу2010, одобрили. </t>
  </si>
  <si>
    <t>вот и я, прочитал, облизался и решил тоже попробовать этот рецепт.</t>
  </si>
  <si>
    <t>пытаясь избежать мути и длительной фильтрации использовал целиковые т.е. не измельчонные ингридиенты.настаивал две недели, результат порадовал, явный привкус ржаного хлеба с отголосками тмина и кориандра, пьётся легко, ложиться мягко (45%)</t>
  </si>
  <si>
    <t>сахар добавлять не стал.цвет коньячный.</t>
  </si>
  <si>
    <t>PS. как мне кажеться, вкусовое насыщение даёт сильно обжареная перловка и по этому в следующий раз буду делать без перловки лёгкого обжаривания .</t>
  </si>
  <si>
    <t>Аналогично, не чего не молол, на 1,25л зернового спитра, 1.8л мягкой воды, 5г тмина, 5г кориандра, 50гр перловки не сильно обжаренной. 5-7 дней настаивания. Мути небыло, даже не пришлось фильтровать, только последние поллитра.</t>
  </si>
  <si>
    <t>На н.г. угощал друзей. Рецепт чуть изменил.</t>
  </si>
  <si>
    <t xml:space="preserve"> 0.5 ст перловки (120 гр)</t>
  </si>
  <si>
    <t>обжаривал по рецепту</t>
  </si>
  <si>
    <t>кориандр 10 гр</t>
  </si>
  <si>
    <t>тмин 5 гр.</t>
  </si>
  <si>
    <t>3. В след раз не буду ничего молоть и вместо перловки (ну не люблю её лично я!!!) пложу ржички.</t>
  </si>
  <si>
    <t>Третий, понравилось конкретно! Во изменение рецепта:</t>
  </si>
  <si>
    <t xml:space="preserve"> 1.Тмина - 1,5 ч. л.</t>
  </si>
  <si>
    <t xml:space="preserve"> 2.Кориандра - 1ч. л.</t>
  </si>
  <si>
    <t xml:space="preserve"> 3.Перловка по рецепту, но обжарена до светло-коричневого цвета.</t>
  </si>
  <si>
    <t xml:space="preserve"> 4.Не дробил ничего, засыпал так.</t>
  </si>
  <si>
    <t xml:space="preserve"> 5.После фильтрации (легко процедилось через вату), добавил 1ч.л. инверта.</t>
  </si>
  <si>
    <t xml:space="preserve">   Старт 6.01.11, проба 16.01.11.</t>
  </si>
  <si>
    <t xml:space="preserve"> Респект и уважение, напиток зачислен в строй. Очень мягко пьется, хлебный привкус и приятное послевкусие, запах о-о-о!</t>
  </si>
  <si>
    <t>Я с крупой поступил проще: взял ячневую крупу и обжарил всю до цвета гречневой.</t>
  </si>
  <si>
    <t>Понравилось больше. И готовить проще. И не дробить потом - не будет мути. Пряности тоже не дробил.</t>
  </si>
  <si>
    <t>сделал очередную порцию. Это третья по счету порцайка.</t>
  </si>
  <si>
    <t>Изменения относительно изначального рецепта такие:</t>
  </si>
  <si>
    <t>- Вместо спиртового раствора для настаивания применил 50° водочную сортировку. То есть тот же спиртоводяной раствор, только проуглевал его. Углевал так же, как и водку обычно.</t>
  </si>
  <si>
    <t xml:space="preserve">Доволен. Пьется мягко, послевкусье супер. Ни сахара, ни меда не добавлял. </t>
  </si>
  <si>
    <t>Все ингредиенты цельные, ничего не молол - лучше фильтровать. Перловка средней обжарки - 30г, более интенсивной обжарки(но, конечно не до состояния угля) - 20г, тмин - 5г, кориандр - 5г, сэм 45°Об - 3л. Настоял при комнатной температуре 8 дней, взбалтывая 2 раза в день, на 9-й слил. Думаю можно было и 6-7 дней настаивать, т.к. на 8-ой день аромат стал как-то грубее или жёстче, что-ли(это еле-еле заметно и то только для меня, т.к. каждый день принюхиваюсь). Ну ничего, пусть отстоится, отдохнёт, надеюсь будет ещё лучше, чем на 6-ой день. Сейчас как-раз фильтранул и разлил в бутылки по 0,5л. В одну добавил жжёного сахара - 1 кусок (сахар кусковой, для готовых напитков использую только его). Цвет получился замечательный коньячный. Без сахара - соломенный. Сын 10-ти лет пришёл на кухню во время фильтрации, принюхался и спрашивает: "Ты туда бородинского хлеба положил?"  :)</t>
  </si>
  <si>
    <t xml:space="preserve">Так, что рецепт - попадание в 10-ку! Спасибо!  (http://www.homedistiller.ru/forum/Smileys/kolobok/bengali.gif) </t>
  </si>
  <si>
    <t>P.S. Сейчас через 9 дней отдыха аромат стал очень мягким, даже сладким, и вкус тоже сладковатый, в обеих партиях - с женным сахаром и где не добавлял вообще. Но отчетливый аромат бородинского заметно уменьшился.  :(</t>
  </si>
  <si>
    <t>Что-то мне подсказывает, что напиток не для долгого хранения.  ;)</t>
  </si>
  <si>
    <t>Понравился больше без жжёного сахара.</t>
  </si>
  <si>
    <t>Здесь сахар жжёный, то есть сахарный колер. Он сладости почти не добавляет, а скорее чуть горчит.</t>
  </si>
  <si>
    <t xml:space="preserve">В  бутылку  столичной водки  нужно  изрезать  две-три дольки  чесноку,  а также  опустить  один  стручок  жгучего  красного перца. Бутылку крепко  закрыть и положить в темное место на три дня. Через три  дня процедить  и  перелить  в  графин  из чистого ясного стекла. </t>
  </si>
  <si>
    <t xml:space="preserve">Чтобы сделать наливку, надо брать две трети ягод и лишь одну треть водки,  держать  все  это несколько месяцев  в закрытой посуде. Для настойки достаточно  бросить горсть  ягод  в  бутылку  на три-четыре  дня. </t>
  </si>
  <si>
    <t>На днях поехал к старикам и нарвал почек смородины, правда при этом моя матушка чуть меня не казнила за их уничтожение!!!</t>
  </si>
  <si>
    <t>Пол стакана почек бросил в литр водки 45 градусов.</t>
  </si>
  <si>
    <t>Отстаивалось дней 7-10. Запах просто идеален, если кому нравиться запах смородины и натуральной природы!</t>
  </si>
  <si>
    <t>Пришел момент дигустации. Налил рюмашечку грамм этак 30, понюхал и слюни потекли.</t>
  </si>
  <si>
    <t>Употребил.</t>
  </si>
  <si>
    <t>Ощущения: Что-бы сказать что вкус полностью соответствует запаху, так нет. Все таки настойка есть настойка.</t>
  </si>
  <si>
    <t>Цвет очень приятный, чистый без мути изумрудный.</t>
  </si>
  <si>
    <t>Послевкусие: при попадании в рот сразу чуствуеться смородина, потом появляеться чуть-чуть как-бы травянистый привкус, а потом опять смородиновый.</t>
  </si>
  <si>
    <t>Вот кого не смущает промежуточный травянистый привкус, тогда супер.</t>
  </si>
  <si>
    <t>После 3-й рюмахи этот привкус исчезает напрочь - остаётся смородина!</t>
  </si>
  <si>
    <t>Но громадный плюс смородиновой настойки, что она очень и очень получаеться мягкой (хотя я делаю крепостью в 45%).</t>
  </si>
  <si>
    <t>В последнии выходные я дегестировал в составе 4 дам (было моя: простая водка, колгановка на самогоне (колган+кофе+корень солодки), зубровка, смородиновая настойка) Результат: дамы уничтожили полностью сначало смородинувую, затем колгановку. Мне пришлось пить водку, дабы не обидеть дам.</t>
  </si>
  <si>
    <t>Говорили, что мягче водки не пили. Да после первой ощутили привкус настойки, но потом рюмашками делились.</t>
  </si>
  <si>
    <t>Незнаю, может попробовать настоять почки смородины на хорошем самогоне, как я делаю колган.</t>
  </si>
  <si>
    <t>Жена мою чистую водку не пьёт если на столе стоит колган на самогоне.</t>
  </si>
  <si>
    <t>Всетаки умеренное колличество сивушных масел определенные нотки придаёт напитку, тут как не крути.</t>
  </si>
  <si>
    <t>И не мы это заметили.</t>
  </si>
  <si>
    <t>Выводы: Обязательно при возможности сделайте смородинувую для гормонизации репертуара по сезону (хотя сильно уничтожать кусты смородины жалко, почки то мелкие и надо пол стакана на 1-3 литра). Не пожалеете!</t>
  </si>
  <si>
    <t xml:space="preserve">Рецептик надобы проверенный найти, может чего не усмотрел! </t>
  </si>
  <si>
    <t>Горняк, почки должны быть в идеале не "проклюнувшимеся", а только хорошо набухшими.</t>
  </si>
  <si>
    <t>Т.к. после приготовления настойки с "проклюнувшимеся" почками будет сильно травянистый привкус!</t>
  </si>
  <si>
    <t>Если у тебя уже нет нормальных, то бери где только полопались. В сантиметрах то уже слишком (это будет не почки, а листва).</t>
  </si>
  <si>
    <t>34. Бехеровка</t>
  </si>
  <si>
    <t>Рецепт:</t>
  </si>
  <si>
    <t>спирт (96%) - 0,5 л</t>
  </si>
  <si>
    <t>вода - 0,5 л</t>
  </si>
  <si>
    <t>корица молотая - 2 ч.л</t>
  </si>
  <si>
    <t>гвоздика - 15 палочек</t>
  </si>
  <si>
    <t>кардамон - 0,25 ч.л.</t>
  </si>
  <si>
    <t>анис - 0,5 ч.л.</t>
  </si>
  <si>
    <t>перец черный - 8 горошенок</t>
  </si>
  <si>
    <t>цедра апельсина - 1 неполная ч.л.</t>
  </si>
  <si>
    <t>Настаивать месяц, потом процедить и добавить 350 мл сахарного сиропа.</t>
  </si>
  <si>
    <t xml:space="preserve">(http://files.homedistiller.ru/images/163/.thumbnails/bex10.jpg) (http://files.homedistiller.ru/images/163/bex10.jpg) </t>
  </si>
  <si>
    <t>Я сейчас немного изменил технологию. Сироп вливаю не через 7 дней, а через пять. Коробочки кардамона, плавающие на поверхности, удаляю, а остальные специи оставляю. Каждый вечер дегустирую ;). Каждый вечер наблюдаю улучшение вкуса. Когда изменения прекращаются (дней через пять), переливаю через ситечко. Фильтрацию не провожу - декантирую через трубочку.</t>
  </si>
  <si>
    <t>Пропорция на 10 литров удобна тем, что 6 гр кардамона и 8 грамм аниса соответствуют стандартной расфасовке фирмы Эко (покупаю в Мэтро). И с сахаром нет проблем - 1 кг - стандартная расфасовка. Ну и после дегустаций еще что-то остаётся....</t>
  </si>
  <si>
    <t>Я делал и с апельсиновой и с лимонной. Интересно и то, и другое.</t>
  </si>
  <si>
    <t>Цедру использовал и сухую, и свежую. С сухой проблема в том, что её ароматика очень зависит от условий хранения. Поэтому перешел на свежую.</t>
  </si>
  <si>
    <t>Слой - самый тонкий, который только можешь снять. Никаких белых слоёв.</t>
  </si>
  <si>
    <t>И еще одно. Если на второй день в запахе явно пробивает цитрус, лучше половину цедры удалить.</t>
  </si>
  <si>
    <t>Nemiroff, добавляя сахар и воду в настой, нужно исходить из количества спирта, которое ты использовал при настаивании.</t>
  </si>
  <si>
    <t>Всё просто. Итоговая спиртуозность бехеровки должна быть 38% объемных, а содержание сахара - 100 грамм на литр напитка.</t>
  </si>
  <si>
    <t>Вот пример. Допустим, для настаивания ты использовал 500 мл спирта 96% об. Количество безводного спирта составляет в этом случае 500х0,96=480 мл.</t>
  </si>
  <si>
    <t>Для того, чтобы получить напиток с содержанием спирта 38%, его объем нужно довести до 480:0,38=1263 мл. Учитывая, что при настаивании некоторая часть спирта испарится, и будет потеряна с остатками специй, нужно округлить эту цифру в меньшую сторону. Скажем, до 1200 мл.</t>
  </si>
  <si>
    <t>Значит общий объем напитка должен составить 1200 мл. Чтобы в этом напитке было 100 г/литр сахара, нужно при разбавлении до 1200 мл добавить 120 мл. граммов сахара.</t>
  </si>
  <si>
    <t>Ближе к делу. Берешь 120 мл граммов сахара и 150-200 мл воды, варишь сироп, немного охлаждаешь и вливаешь в настой. После этого водой доводишь общий объем до 1200 мл.</t>
  </si>
  <si>
    <t>Именно поэтому я стремлюсь уйти от "правильного" сиропа.</t>
  </si>
  <si>
    <t>Если нам нужно иметь в результате 10% сахара в напитке, значит на каждый его литр мы должны использовать 100 грамм сахара. И не нужно считать сироп. Перед окончательным разбавлением берешь нужное количество сахара, варишь в каком-то количестве воды (например 1:1 по весу), добавляешь в напиток, а потом водой доводишь до нужного объёма.</t>
  </si>
  <si>
    <t>Правильно, но не совсем. Добавляя какой-то объём, нужно учитывать сжатие смеси. А зачем? Можно сделать проще.</t>
  </si>
  <si>
    <t>У тебя "на входе" -  2,5 литра 50%-ного настоя, на "выходе" нужно получить напиток, в котором будет 38% спирта и 10% сахара Общий объем ты вычислил верно. Итак, итоговый объем с учетом потерь должен быть 3200 - 3250 миллилитров.</t>
  </si>
  <si>
    <t>Берешь посуду чуть большего размера, ставишь на весы, вливаешь 3200 мл воды. Отмечаешь уровень этой воды, воду выливаешь, вливаешь свой настой.</t>
  </si>
  <si>
    <t>Сахар. Бехеровка должна иметь его 10%. Значит берешь 320 грамм сахара и варишь в 1,5 - 2 стаканах воды, немного охлаждаешь и вливаешь в свою мерную ёмкость.</t>
  </si>
  <si>
    <t>Последний шаг. Доливаешь водой до метки. Всё готово. Дегустация покажет, не слишком ли щедро ты "округлил". Возможно нужно будет добавить миллилитров 50 - 100 воды. Но это уже мелочи.</t>
  </si>
  <si>
    <t>Продолжая тему мерной посуды, добавлю пару слов. Раньше я использовал для настаивания и разведения бехеровки  4.5-литровую бутылку от виски, сейчас использую 10-литровую бутыль, но принцип тот-же. На посуде с помошью несмываемого маркера, весов и воды сделал три метки.</t>
  </si>
  <si>
    <t>Первая - объем спирта 96%, который нужен для приготовления 4,5 (10) литров напитка. Вторая метка - объем воды, который нужно добавить к этому спирту, чтобы разбавить его до 50 градусов. Третья метка - под горлышком посуды - объем, до которого нужно довести напиток сахарным сиропом и водой на финишном этапе. Теперь, делая бехеровку, я ориентируюсь на эти метки и не пользуюсь больше никакими измерениями объемов.</t>
  </si>
  <si>
    <t>Количество сахара для 4,5-литровой посуды - 450 грамм, а для 10-литровой - 1 килограмм. Всё просто и понятно.</t>
  </si>
  <si>
    <t>По поводу сроков настаивания. Количество специй в бехеровке невелико, и если ежедневно встряхивать - перемешивать содержимое, недельного настаивания на мой взгляд достаточно. Последний раз я поставил бехеровку настаивать, и за день до окончания настаивания уехал на неделю в командировку. Так что настаивание длилось вдвое дольше, че обычно. Никаких изменений аромата/вкуса незаметно. Думаю, что месячное настаивание тоже не принесет заметных перемен. Другое дело, что при месячном настаивании уже происходит старение напитка, "притирание" ароматов друг к другу. После 5-дневного настаивания с дополнительным настаиванием несколько дней после добавления сахара и воды тоже нужно несколько дней для стабилизации вкуса.</t>
  </si>
  <si>
    <t>Кстати. я использую немолотую корицу.</t>
  </si>
  <si>
    <t>По поводу сроков настаивания тебе нужно сделать выбор самому. Сделай два варианта и сравни. По результатам собственной дегустации сделаешь выбор.</t>
  </si>
  <si>
    <t>Наверное было бы неплохо поставить одновременно две - три одинаковые емкости с одинаковым количеством одинаковых специй. Одну забацать по 5-дневному варианту с дополнительным донастаиванием  несколько дней после разведения. другую не трогать две недели, третью - месяц. А через месяц сделать сравнительную дегустацию (если первая партия до неё доживет :)).</t>
  </si>
  <si>
    <t>Осмелюсь предсказать, что напитки будут или мало отличаться один от другого, или будут немного разными, но одинаково хорошими.</t>
  </si>
  <si>
    <t xml:space="preserve">Десять средних коробочек тянут на 1,9 г.Вот и считай,одна получается в среднем 0,19 г.А в рецепте вообще вроде в долях чайной ложки указано.Делал и с молотого и с цельного.Последний гораздо запашистей,заметно отличается от молотого.А анис действительно во всех аптеках,25-35 руб. за 50 граммовую пачку.Анис кстати не догма,можно и бадьян(вкус схожий),опять же лучше не молотый и совсем немного,может дать сильный запах,а его в оригинальной бехеровке прям чуть-чуть чувствуется. </t>
  </si>
  <si>
    <t>Я делаю по рецепту, в котором выход 1,5 литра. На это количество 1 коробочка свежего кардамона оказывается много, поэтому выбираю самую маленькую</t>
  </si>
  <si>
    <t>у меня при том же раскладе получается 3 пересушенных коробочки.</t>
  </si>
  <si>
    <t>Видимо свежесть ингридиентов (как и дрожжей) больше сказывается на результате нежели количество.</t>
  </si>
  <si>
    <t>Стандартный срок настаивания при комнатной температуре 5-10 дней, хотя в большинстве случаев основной экстракт выбирается где-то на 3-4 сутки.</t>
  </si>
  <si>
    <t>А я тут как-то смиксовал 50/50 предельно (на мой вкус) пряную бехеровку с весьма крепким и резким анисовым ликёром http://www.homedistiller.ru/forum/index.php?topic=2780.msg44148#msg44148 (http://www.homedistiller.ru/forum/index.php?topic=2780.msg44148#msg44148)  :o :o :o</t>
  </si>
  <si>
    <t>Вкус получился афигенный - гораздо богаче и интереснее, чем у бехеровки и анисовой по раздельности. Крепость получилась где-то в районе 42% об. и настолько понравился всем продегустировавшим, что я, не обладая особой скромностью, окрестил коктейль "Анатольич" и ничтоже сумняшеся поставил настаиваться 5+5 литров соответственно - бехеровки и анисовой  ;D</t>
  </si>
  <si>
    <t>Я тоже смешивал сухой джин одна часть и бехеровка три части. Вкус стал объёмный и помойму отличный.</t>
  </si>
  <si>
    <t xml:space="preserve">В настоящее время выпускается в Чехии в следующих вариантах: </t>
  </si>
  <si>
    <t xml:space="preserve">- Becherovka Original (Классическая) - с желто-синей этикеткой и крепостью 38%; </t>
  </si>
  <si>
    <t xml:space="preserve">- Becherovka Rapid - мужской вариант: больше спирта и меньше сахара. Красно-белая этикетка, горькая с добавкой полыни и крепостью 40%, 2% сахара; </t>
  </si>
  <si>
    <t>- Becherovka Lemon - женский вариант: меньше спирта, больше сахара, с натуральным лимонным соком, крепостью 30%, 10% сахара;</t>
  </si>
  <si>
    <t>- KV14 (Aperitiv) - без сахара, с красным вином, крепость 40%, сахара 0%;</t>
  </si>
  <si>
    <t>- Becherovka Медовая - продается только в поллитровых белых фарфоровых емкостях, крепость 20%, сахара 40%.</t>
  </si>
  <si>
    <t>Becherovka Original: на этикетке содержание сахара не указано, что является грубейшим нарушением прав потребителя, ведь среди его потребителей могут оказаться люди больные диабетом. Но это так.</t>
  </si>
  <si>
    <t>В свое время проводил анализ оригинального напитка. Определение содержания сахара в кубовом остатке производили химическим методом Лейнон-Эйнона после гидролиза соляной кислотой. Содержание сахара оказалось 5,5%. Содержание сухих веществ (пикнометрически) - 11,5% по сахарозе.</t>
  </si>
  <si>
    <t>Пробовал, как и Игорь, 10%, оказалось сладковатой, не по моему вкусу. Остановился на 5%.</t>
  </si>
  <si>
    <t>Просто невероятно, сухая бехеревка в смеси с яблочным соком дает самый изумительный лонгдринк который я когда либо пробовал, девушки были просто в восторге!!!</t>
  </si>
  <si>
    <t xml:space="preserve"> Сергей 1972 от 02 Января 2010, 21:39:09 </t>
  </si>
  <si>
    <t>По двум причинам пересчитал свою рецептуру. Первая причина - "смена посуды". Теперь для настаивания я использую 12-литровую бутыль. Вторая - наличие точных весов.</t>
  </si>
  <si>
    <t>Теперь мой набор специй на 12 литров напитка выглядит так.</t>
  </si>
  <si>
    <t>Палочки корицы - 40 грамм.</t>
  </si>
  <si>
    <t>Отборные почки корицы гвоздики (без веточек и мелкого мусора) - 10 грамм</t>
  </si>
  <si>
    <t>Кардамон - 7 грамм</t>
  </si>
  <si>
    <t>Анис - 10 грамм</t>
  </si>
  <si>
    <t>Черный перец горошек - 3.5 грамма.</t>
  </si>
  <si>
    <t>Тончайшая цедра лимона - 10 грамм</t>
  </si>
  <si>
    <t>Заливаю спирта 4.75 литра и артезианской воды 4.5 литра.</t>
  </si>
  <si>
    <t>Настаиваю 4-5 дней.</t>
  </si>
  <si>
    <t xml:space="preserve">Варю сироп из 720 грамм сахара и литра воды, заливаю его в очень тёплом (но не кипяточном) виде в настой и доливаю воды до отметки 12 литров. Через сутки сливаю (декантирую) настой со специй и оставляю на неделю отстояться. Снова декантирую - всё готово. </t>
  </si>
  <si>
    <t xml:space="preserve">vlspb от 06 Сентября 2010, 00:19:06 </t>
  </si>
  <si>
    <t>В каком то кафе бехеровку подавали разведенную в тонике, со льдом и лимоном, название тоже смешное БЕТОН, но вкус приятный.</t>
  </si>
  <si>
    <t>На 5 литров.10гр можжевеловых ягод,3бутончика мелиссы, одна чайная ложка без горки полыни.</t>
  </si>
  <si>
    <t xml:space="preserve">Все тоже самое, но кору предварительно заварить в кипятке с щепоткой соды, подержать до остывания, потом промыть холодной водой и просушить. После сушки отправить ее в духовку при температуре 200гр на 30 минут. Сначала из коры выйдет большая часть дубильных веществ, а после прокалки произойдут изменения хим состава в лучшую, ароматическую сторону.    Класть можно будет и три рожки, а настаивание увеличить на месяц. </t>
  </si>
  <si>
    <t xml:space="preserve"> Сахар не класть во время настаивания, он добавляется после настаивания. Если интенсивность настаивания не нравится (по цвету), сахар можно превратить в карамель, и только потом уже добавлять. Тут самое важное не переборщить с карамелизацией, если подгорит- будет кака. </t>
  </si>
  <si>
    <t>После процеживания и добавления сахара стоять еще недели две-три. В редких случаях, для придлания напитку фруктово-цветочных ноток, добавляют 100-150мл сухого белого вина или настоящую ваниль. НО! Сухое белое вино из магазина добавлять рисково, так как при смешивании может произойти сильное помутнение напитка.</t>
  </si>
  <si>
    <t>В том, что с сахаром увеличивается плотность раствора, что приводит к вытяжке далеко не нужных веществ из дубовой коры. Также это может привести к странным вкусовым..(химическим) преобразованиям. И самое важное, почему именно я кладу сахар в конце.. У меня есть возможность откорректировать цвет напитка не пересластив лишку!</t>
  </si>
  <si>
    <t>выложил рецепт в цифрах</t>
  </si>
  <si>
    <t>35. Лимончелло</t>
  </si>
  <si>
    <t>Рецепт</t>
  </si>
  <si>
    <t>1) 500 мл. спирта 96%</t>
  </si>
  <si>
    <t>2) 1 кг лимонов</t>
  </si>
  <si>
    <t>3) 350 г сахара</t>
  </si>
  <si>
    <t>4) 900 мл воды</t>
  </si>
  <si>
    <t>1. С лимонов срезаем цедру (удобнее всего ножичком для чистки овощей), немного измельчаем цедру, чтоб не была длинными полосками</t>
  </si>
  <si>
    <t>2. помещаем в стеклянную банку заливаем 500 мл спирта (96 об%) ставим настаиваться на недельку, перемешивая раза 2-3-4 в сутки.</t>
  </si>
  <si>
    <t xml:space="preserve">3. По прошествии недели фильтруем через ситечко и добавляем охлаждённый сироп из указанного выше количества воды и сахара. Затем ставим почти готовый ликёр в стеклянной банке ещё постоять, так сказать "притереться" ароматами примерно на дней 4-6, раз в день взболтать. Заметно будет по тому как станет немного прозрачней. </t>
  </si>
  <si>
    <t>4. Через неделю нужно избавиться от всплывшего масла, лучше всего это сделать аккуратно сливая ликёр через трубочку, а масло осядет на стенках банки, ну и попутно ещё раз фильтрануть через марлю. Готово.</t>
  </si>
  <si>
    <t xml:space="preserve">На авторство не претендую, рецепт плод коллективного разума с соседнего форума. </t>
  </si>
  <si>
    <t>По некоторым моментам был принципиально не согласен и изменил на свое усмотрение, соответственно и выложил свой рецепт (который пробовали на семинаре). Итоговая крепость 30об.%, сахар 22г. на 100г.</t>
  </si>
  <si>
    <t>Вообщем, количество сахара и разбавление ни есть догмой, ибо лимончелл в Италии, как донов Педро в Бразилии. По этому же рецепту делаю еще и оранжчеллу.</t>
  </si>
  <si>
    <t>Оранжчелла все-таки на апельсиновой цедре. У тебя скорее мандаринчелла.. Хотя я, считаю на корках делать неправильно, особенно старых (раз всю зиму). Поскольку используется</t>
  </si>
  <si>
    <t>1. исключительно цедра, как раз чтоб не получить привкусы от того белого, что под ней</t>
  </si>
  <si>
    <t>2. Лучше пользовать свежее, так масел все же больше.</t>
  </si>
  <si>
    <t>3. НА мандаринах не пробовал, но слышал, что как раз в плане масел они слабоваты.</t>
  </si>
  <si>
    <t>Если хочешь послаще и мене вязкий то фруктоза. Она слаще сахара в 1,7 аза</t>
  </si>
  <si>
    <t>Если хочешь не очень сладкий то глюкоза , у неё сладость 0,7 от сахара</t>
  </si>
  <si>
    <t>Уже пью деланую во второй раз.Цедру действительно мельчить не надо,и так хорошо всё отдаёт.При этом никакого сцеживания не надо,слил и всё.Потом ещё раз залил немного воды,из той что пойдёт на доводку,для полноты изъятия спирта.Фильтровать совсем не пришлось.Фильтрованый на вид как брага отстояная,а здесь приятный жёлтенький цвет.Сироп кстати тоже не варил,указанный объём сахара и так прекрасно растворяется в том количестве воды.Не знаю почему,но во второй раз даже масла снимать не пришлось,сразу готовый напиток.Но естественно чем больше постоит,тем вкус лучше.В свежем сильно чувствуется спиртовая основа,тем более что сам ликёр довольно крепкий.В общем,напиток занял постоянное место в моей линейке алкоголя.</t>
  </si>
  <si>
    <t>+совет от Игоря223\только это секретный ингредиент  ;) Игорю223 не говорите,что я раскололся\ в конце выдавил сок пару лимонов,не так сладко.И в фужер добавлял пару кусочков льда. ;D ;D ;D</t>
  </si>
  <si>
    <t>делал ликеры из цитрусовых много раз.</t>
  </si>
  <si>
    <t>самый выдающийся вкус конечно у лимончелло.</t>
  </si>
  <si>
    <t>Вот решил не жлобиться и отдать в массы свой способ приготовления лимончелло (уж больно компания классная подобралась). у меня он получается вкуснее всех а итальянский и рядом не стоял.</t>
  </si>
  <si>
    <t>делается все как обычно - секрет в сиропе. после снятия цедры мякоть лимона режется на кусочки, засыпается сахаром и на сутки в холодильник. из холодильника на печь доводим до кипения и остужаем. сливаем полученный сироп и смешиваем с настоем цедры. дальше как у всех. только гораздо вкуснее.</t>
  </si>
  <si>
    <t xml:space="preserve">Всем на здоровье. </t>
  </si>
  <si>
    <t>Я лимоны покупаю все время разные - действительно выходит по разному. Но всегда отлично идет у девчат.</t>
  </si>
  <si>
    <t xml:space="preserve"> Я выжимаю сок из половинны лимонов и добавляю его в ликер - кислинка делает его более освежающим.</t>
  </si>
  <si>
    <t xml:space="preserve"> Варить сахар с лимонами не стал бы - много тут говорено было про инверсирование такого сиропа. С образованием, кроме приятного запаха фруктозы, кое-какой сильно ядовитой дряни </t>
  </si>
  <si>
    <t>Лимонад делаю так:</t>
  </si>
  <si>
    <t>Лимонная цедра, дольки лимона и если есть лайма заливаются кипятком, добавляется лимонный фреш, сахар и мята. Лимонад настаивается 2-3 часа и охлаждается. Не фильтрую, а прямо наливаю с банки напрямую. Подсмотрем в одном местном ресторане. Обычно покупаю 1,2 кг лимонов, чтоб 1 кг пошло на лимончеллу, а остаток и бритые лимоны на лимонад.</t>
  </si>
  <si>
    <t>LIMONCELLO</t>
  </si>
  <si>
    <t>Пол литра спирта</t>
  </si>
  <si>
    <t>Цедра четырёх лимонов</t>
  </si>
  <si>
    <t>400 грамм сахара</t>
  </si>
  <si>
    <t>Пол литра воды</t>
  </si>
  <si>
    <t>Положить цедру в спирт на 20 дней в закрытый стеклянный сосуд.</t>
  </si>
  <si>
    <t>Сделать сироп из сахара и горячей воды.</t>
  </si>
  <si>
    <t>Оставить остывать.</t>
  </si>
  <si>
    <t>Влить прохладный сироп.</t>
  </si>
  <si>
    <t>Оставить настаиваться ~месяц.</t>
  </si>
  <si>
    <t>Нагреть до кипения, и выключить.</t>
  </si>
  <si>
    <t xml:space="preserve">Там несколько процессов. </t>
  </si>
  <si>
    <t>Во-первых, внести минимальное количество воды в купаж, поскольку снижение крепости может дать неустранимое помутнение. Готовят два вида сиропов: 65,8% масс. - в 1 дм3 сиропа 869,3 г сахарозы или 0,5 кг воды на 1 кг сахарозы точно (дозирование по весу) - растворение холодным способом (20-25*С); и 73,2% масс. - в 1 дм3 сиропа точно 1 кг сахарозы (дозирование по объему - килограмм сахара доводят водой до 1 литра) - растворение при кипячении. В последнем случае концентрация сахарозы превышает предел растворимости (66,7% при 20*), поэтому проводят частичную инверсию лимонной кислотой.</t>
  </si>
  <si>
    <t>Во-вторых, пастеризация. Сироп греют до 50-60*С, потом дважды доводят до кипения и снимают пену шумовкой, примерно как при варке варенья. С пеной выводятся все микроорганизмы, в т.ч. споровые. Помним, что сахар не является консервантом, просто прекращает размножение микроорганизмов, но не убивает. Одновременно коагулируют ферменты (белки), также способные изменить свойства купажа. Сироп холодного приготовления перед хранением пастеризуют.</t>
  </si>
  <si>
    <t>В-третьих, устраняют источники помутнения и изменения цветности. Сахар пропускают через угольную колонку.</t>
  </si>
  <si>
    <t>[/quote] А лимонный фреш это что такое?</t>
  </si>
  <si>
    <t>Lemoncello recipt, this recipt is the tipycal one that we use here in Sicily where the lemoncello liquor was created, my mom uses the same method to make it. Following there are the steps of the receipt:</t>
  </si>
  <si>
    <t>1) Взять 1 литр чистого спирта</t>
  </si>
  <si>
    <t>2) Взять 7 лимонов и снять цедру</t>
  </si>
  <si>
    <t>3) Кожуру лимонов залить спиртом и оставить на 5 дней</t>
  </si>
  <si>
    <t>4) Спустя 5 дней убрать цедру лимонов</t>
  </si>
  <si>
    <t>5) Взять 1 литр воды</t>
  </si>
  <si>
    <t>6) Взять 800 грамм сахара</t>
  </si>
  <si>
    <t>7) Растворить 800 грамм сахара в воде</t>
  </si>
  <si>
    <t>8) Смешать спирт с водой и потом перелить в бутылку и поместить в морозильник. Дозы на 1 литр воды и спирта и 800 грамм сахара могут быть уменьшены на половину</t>
  </si>
  <si>
    <t>Let me know if it works, I think that your lemoncello is gonna be very good.</t>
  </si>
  <si>
    <t>Я на 4х литровую бутль кроме цедры 5и лимонов ,2а из бритых в соковыжималку и в 0.8л банке заливаю сок сэмом,взбалтываю и в холодильник.День,два взбалтываю как вспомню,как только муть осела ,через трубочку сливаю прозрачное в бутыль,потом сироп,суть-продукт получается прозрачный,отпадает нужда фильтровать,а за счёт сока вкус  лучше.</t>
  </si>
  <si>
    <t>Тоже пытаюсь сделать этот лимонный ликер. Сначала выжал из половинок лимона сок и смешал с сахаром. Оставшиеся шкурки порезал неширокими полосками и срезал внутреннюю мезгу обычным ножом, получив таким образом цедру.</t>
  </si>
  <si>
    <t>Спирт с цедрой настаивался неделю.</t>
  </si>
  <si>
    <t>Развел сироп от двух лимонов кипяченой водой и смешал с настоянным на цедре спиртом - помутнело.</t>
  </si>
  <si>
    <t>Стояло еще неделю. Вчера выставил на балкон на мороз, сегодня занес - получилось разделение, показанное на первом фото. Декантирую тугую жидкость (очень медленно), она на втором фото.</t>
  </si>
  <si>
    <t>Цедру с 1 кг. лимонов заливаю спиртом 96.5% в литровой банке и за батарею.Из побритых лимонов выдавливаю сок,добавляю с 0.5-0.7 кипяченой воды и весь сахар по рецепту.Все это оставляю на 10-12 дней.Банка со спиртом в тепле,банка с соком в холодильнике.Через 12 дней.сливаю с цедры спирт в 3-х литровую банку,заливаю сок с водой и сахаром и доливаю водой до полной иставлю в холодильник.Через неделю происходит разделение,декантирую,остаток выливаю в узкую бутыль и через какоето время остатки декантирую.В результате получается прозрачная жидкость(не кристальная) которую употребляют по прямому назначению я добавляю по 50 грамм на 5 литров сортировки при приготовлении водки.</t>
  </si>
  <si>
    <t>Вот и моя первая "Лимончелло"...</t>
  </si>
  <si>
    <t>1300мл. 95* спирт</t>
  </si>
  <si>
    <t>цедра от 11 лимонов</t>
  </si>
  <si>
    <t>настаивал 2 недели</t>
  </si>
  <si>
    <t>700 гр. сахар+1 литр воды - изготовил сироп</t>
  </si>
  <si>
    <t>добавил 100 мл. сока лимона и ещё 200 мл.воды.</t>
  </si>
  <si>
    <t>поставил на пару дней в холодильник.</t>
  </si>
  <si>
    <t>Сверху образовалась желтоватая масляничная пленка, трубочкой аккуратно перелил по тарам..</t>
  </si>
  <si>
    <t>Сегодня попробовал - интересная штука получилась, но мне показалась сладковатой...</t>
  </si>
  <si>
    <t>Завтра будут дегустировать родственники на даче</t>
  </si>
  <si>
    <t>:)</t>
  </si>
  <si>
    <t>Спасибо за рецепт !</t>
  </si>
  <si>
    <t>Вопрос к знатокам:</t>
  </si>
  <si>
    <t>Обязательно хранить "Лимончелло" в холодильнике ? Или можно хранить при комнатной температуре, а перед употреблением охладить ?</t>
  </si>
  <si>
    <t>Ингредиенты на 2 литра Лимончелло:</t>
  </si>
  <si>
    <t>10-11 биолимонов (которых в России нет,берем обычные,несколько секунд подержим в кипятке)</t>
  </si>
  <si>
    <t>1 литр чистого спирта</t>
  </si>
  <si>
    <t>1 литр хорошей родниковой воды</t>
  </si>
  <si>
    <t>600 граммов сахара</t>
  </si>
  <si>
    <t xml:space="preserve">Лимоны нужно хорошо помыть и вытереть насухо. </t>
  </si>
  <si>
    <t>Срезать цедру овощечисткой. Цедру нужно срезать так, чтобы была только жёлтая часть.</t>
  </si>
  <si>
    <t>Выложить всю цедру в банку.</t>
  </si>
  <si>
    <t>Залить спиртом и оставить на 20 дней.Крышкой банку плотно закрыть не забудьте! И вот здесь кроется удивительная вещь. Многие пишут, что мол, чем дольше, тем лучше. Я переделала и перепила миллион Лимончелло (мой муж фанат) и со всей ответственностью вам заявляю, что вполне достаточно и 5 дней. Очень многие именно столько держат в спирте цедру. Я общалась непосредственно с теми, кто его делает и выращивает лимоны. И они мне все в один голос заявили, что они выдерживают давным-давно уже максимум неделю.</t>
  </si>
  <si>
    <t>Выбор за вами.</t>
  </si>
  <si>
    <t>Теперь вам нужно отфильтровать полученное зелье.</t>
  </si>
  <si>
    <t>В кастрюлю отдельную налить воду и немного (!) нагреть её. Расстворить сахар полностью, постоянно помешивая ложкой. Остудить полностью сироп и смешать его со спиртом. Хорошо всё размешать и разлить по бутылкам.</t>
  </si>
  <si>
    <t>И здесь опять подвох. Многие пишут, что пить, мол, нужно через неделю, месяц и т.д.  Вот все мы всю жизнь пьём через день-два, ага.И лучше со временем он совсем не становится. Спросила всех моих знакомых и коллег специально. И мы пришли к общему знаменателю.</t>
  </si>
  <si>
    <t>Хранить его нужно в холодильнике или в холодном подвале, избегая воздействия солнечных лучей.</t>
  </si>
  <si>
    <t>И ещё.  Лимончелло подают в холодной рюмке (держите в морозилке) и охлаждённым в конце трапезы. Замораживать его нельзя, не слушайте глупые советы.</t>
  </si>
  <si>
    <t>А уж подавать Лимочелло в рюмках для мартини или в бокалах для шампанского - полный моветон. "</t>
  </si>
  <si>
    <t xml:space="preserve">А у меня с 5 попыток победила лимончелла с добавлением сока из лимонов и пониженным 25%. </t>
  </si>
  <si>
    <t>И так базовый напиток: С 10 лимонов (у меня вышло 1,2кг)снять цедру(нож для чистки картошки) без белого налета , залить 1 литром спирта и отстоять 48 часов. Затем слить и отфильтровать.Лимоны они посоветовали брать длиненькие и с мелкими порами. Лимонная корка становиться жесткой и напоминает чипсы.</t>
  </si>
  <si>
    <t>Базу можно хранить в любом темном месте, из него они делают:</t>
  </si>
  <si>
    <t>1. Ликер "Лимончелло":базовый напиток разбавить 1,5л воды + 800гр сахара перемешать и отфильтровать.</t>
  </si>
  <si>
    <t>2. Крем ликер: 2л молока + 1,5кг сахара закипятить и затем остудить, добавить 2 пакета ванильного сахара и 1 стакан коньяка + 1литр базового напитка все перемешать и отфильтровать, хранить только в морозилке!!!</t>
  </si>
  <si>
    <t>Молоко итальянец использует только длительного хранения, говорит, что оно не сворачивается, я согрешил - было свежее (магазинное) молоко замучился потом его фильтровать.</t>
  </si>
  <si>
    <t>Я не эстэт, но особой разницы между их и своим ликером не заметил, разве что стоит обратить внимание на качество коньяка.</t>
  </si>
  <si>
    <t>С наших, покупных, выбирал как и советовали длиненькие и с мелкими порами,промыл их хорошенько  и в дело. С лимонов выдавил сок закипятил добавил сахара и делал сыну лимонад, безотходное производство однако. А крем ликер получается весьма неплохим, просто бомба!</t>
  </si>
  <si>
    <t>По данному рецепту не делал, но! После приготовления базового "Лимончелло" у меня остается 10 очишенных от кожуры лимонов, хранить их нет смысла, я выжимаю с них сок, разогреваю до кипения и добавляю сахар (по вкусу), получается чудный сиропчик для лимонада, мой 5-летний сын выпивает за неделю. Выжимки я кладу в банку с хвостами и травами от окраса абсента,вот насобираю пару банок и перегоню, так, что практически бесотходное производство!!!</t>
  </si>
  <si>
    <t>прочитал всю ветку - во всех рецептах есть одинаковое упущение  :)</t>
  </si>
  <si>
    <t>как известно - "магазинные" И ПРОЧИЕ ЦИТРУСОВЫЕ ПОКРЫТЫ ВОСКОМ для "защиты от коррозии" ...... рыночные фрукты "люди с гор" очень любят натирать тряпочкой с подсолнечным маслом "чтобы блестели!"....</t>
  </si>
  <si>
    <t>Посему - и это важно - снятую цедру перед заливкой спиртом надо просто ОБДАТЬ КРУТЫМ КИПЯТКОМ в дуршлаге..... так и покрытие смоем - и аромат лучше раскроется ! Также цедра даст меньше горечи... ) Помогает экстрагированию всего вкусноароматного даже для лимонов со своего дерева !</t>
  </si>
  <si>
    <t>Иначе - все воски/парафины/масла оказываются в настое :(</t>
  </si>
  <si>
    <t>по поводу того как так срезать тоненько кожуру с лимона не задев белую мякоть. я перепробовал все что было у жены на кухне - самое оптимальное это мелкая терка, только не та которая совсем в пыль, а та которая трет на фракции 2-4 миллиметра. таким способом собирается только верхний тонкий слой с лимона.</t>
  </si>
  <si>
    <t xml:space="preserve"> по поводу италии, где в каждом городе и селе свой рецепт лимончелло. получился более вкусный напиток у меня там, где вместо простой воды я использовал чай. взял чай зеленый, называется "зеленый улун" (дорогой собака) он "запашистый" со сливочным вкусом. заварил его в таком количестве воды какое мне нужно для лимончелло. остудил и профильтровал. далее все по стандартному рецепты от старттопика. вкусно. косяк один - цвет плохой.   </t>
  </si>
  <si>
    <t>36. Бейлис</t>
  </si>
  <si>
    <t>Рецепт Инфингема</t>
  </si>
  <si>
    <t>Цитировать</t>
  </si>
  <si>
    <t>основа для ликера:</t>
  </si>
  <si>
    <t>1) Жгем карамель около 3-4 столовых ложек до степени между средней и жженой.</t>
  </si>
  <si>
    <t>2) 3 пакетика ванилина (порошка)</t>
  </si>
  <si>
    <t>3) Имбирь - 1/3 чайной ложки порошка без горки</t>
  </si>
  <si>
    <t>4) Корица - на кончике ножа</t>
  </si>
  <si>
    <t>5) Мед - 2 чайные ложки</t>
  </si>
  <si>
    <t>6) Спирт 60% (если есть возможность добавить немного ирландских виски - добавить обязательно напополам со спиртом) - 400-420 мл.</t>
  </si>
  <si>
    <t>7) Также в емкость всыпаем чайную ложку измельченной коры дуба с горкой</t>
  </si>
  <si>
    <t>настаиваем 5-7 дней, часто и сильно встряхивая.</t>
  </si>
  <si>
    <t>фильтруем, избавляемся от крупных частиц и порошков.</t>
  </si>
  <si>
    <t>Миксуем ;)</t>
  </si>
  <si>
    <t>Нам нужны для этого этапа:</t>
  </si>
  <si>
    <t>1) 1 литр свежих вкусных сливок 10% жирности</t>
  </si>
  <si>
    <t>(чем качественней и вкусней компоненты мы будем подбирать под наш ликер, тем вкуснее будет результат)</t>
  </si>
  <si>
    <t>2) 340-400 грамм хорошего сгущеного молока (не густого, без образований на стенках банки, не переваренного, не мучнистого на вкус)</t>
  </si>
  <si>
    <t>3) 2 свежих оранжевых яичных желтка (без белка)</t>
  </si>
  <si>
    <t>4) 2 чайных ложки ароматного кофе предварительно растворенного в половине столовой ложке воды.</t>
  </si>
  <si>
    <t>Процесс пошел</t>
  </si>
  <si>
    <t>Берем Большую эмалированную посудину, миксер</t>
  </si>
  <si>
    <t>1) Вливаем поллитра сливок и 2 яичных желтка - взбиваем до однородной консистенции</t>
  </si>
  <si>
    <t>2) Добавляем сгущеное молоко и растворенное кофе - снова взбиваем</t>
  </si>
  <si>
    <t>3) Вливаем еще поллитра сливок - снова взбиваем</t>
  </si>
  <si>
    <t>4) Добавляем 400-420 мл отфильтрованной готовой настойки. Взбиваем последний раз.</t>
  </si>
  <si>
    <t>5) Hа 1 литр готового продукта всыпьте 1,5 пакетика ванильного сахара, не сразу разливайте по бутылкам, пусть постоит ликер в какой-нибудь большой закрытой банке в холодильнике, лишний жир всплывает на поверхность, затем по истечению 4-5 дней, все отфильтровывается через 1 слой х.б. ткани. Более никаких "кусочков" вы не увидите, также ликер настоится, улучшится и изменится вкус.</t>
  </si>
  <si>
    <t>7) Разливаем в подготовленные темные или коричневые бутылки, можно вторично профильтровать через 1 слой ткани.</t>
  </si>
  <si>
    <t>8) Наливаем в бокал и наслаждаемся в чистом виде или со льдом. Можно также приготовить себе ирландский кофе.</t>
  </si>
  <si>
    <t>Источник</t>
  </si>
  <si>
    <t>http://absintheclub.ru/read/viewtopic.php?t=13</t>
  </si>
  <si>
    <t>Я взял не спирт, а самогон двойной перегонки на основе черноплодки 60%. Без всяких дрожжей т.к. черноплодко бродит сама по себе дайбоже.</t>
  </si>
  <si>
    <t>Этого самогону у меня было 2,4 литра. Жженку я сделал из 10 ст. ложек сахара. далее добавил в спирт 1/3 часть палочки корици, 2 ч. ложки молотого имбиря, 10г. ванильного сахара из натуральной ванили (фирмы KOTANYI), 1порезанный стручек натуральной ванили (этой же фирмы), 5 чайных ложек меда (надо не больше 3, а-то мед несколько перебивает вкус) и полгорсти коры дуба, но не из аптеки, честно ободранных с живого дуба.</t>
  </si>
  <si>
    <t>Не знаю каким получится Бейлиз, но ирландский виски я пожалуй подделаю (лучше бы, конечно, шотландский - он мне как-то ближе)</t>
  </si>
  <si>
    <t>Супруга готовит. Губ не оторвать :) Получается похоже на Бэлис, тока лучче :)</t>
  </si>
  <si>
    <t>В пол-стакана кипятка размешиваем:</t>
  </si>
  <si>
    <t>1)ок. 1 пластикового стакана сахара (лучше коричневого) - в дальнейшем ориентироваться по вкусу</t>
  </si>
  <si>
    <t>2)пакетик ванильного сахара (ванилин использовать нельзя!!!)</t>
  </si>
  <si>
    <t>3)2 чайные ложки растворимого черного кофе</t>
  </si>
  <si>
    <t>тщательно размешиваем</t>
  </si>
  <si>
    <t>Выливаем в</t>
  </si>
  <si>
    <t>0,5л 40% нашего добра</t>
  </si>
  <si>
    <t>доливаем</t>
  </si>
  <si>
    <t>1 банку концентрированного молока (ни в коем случае не сгущеное!!!)</t>
  </si>
  <si>
    <t xml:space="preserve">Размешиваем, охлаждаем, готово. </t>
  </si>
  <si>
    <t>15мин и литр удовольствия готов. Скрасит не один вечер, хотя можно выдуть и залпом ;)  ;D</t>
  </si>
  <si>
    <t>ванильный сахар ето сахарная пудра смешанная с ванилином</t>
  </si>
  <si>
    <t>А теперь в студию другой резепт</t>
  </si>
  <si>
    <t>1.7 желтков взбиваем</t>
  </si>
  <si>
    <t>3.банку сгущённых сливок с сахаром ГОСТ взбиваем</t>
  </si>
  <si>
    <t>4.две столовых ложки хорошего растворимого кофе(слегка разбавляем водичкой)взбиваем</t>
  </si>
  <si>
    <t>5.ванилин 1 ч.л.(вобщем по вкусу) ,а лучше ваниль(молотую) взбиваем</t>
  </si>
  <si>
    <t>6.300 гр.сливок 22% взбиваем</t>
  </si>
  <si>
    <t>7.300гр. 45% самогона (я беру на калгане)взбиваем</t>
  </si>
  <si>
    <t>8.охлаждаем (сутки)</t>
  </si>
  <si>
    <t>Можно добавить 100гр.горького шоколада предварительно растопив его с небольшим кол-вом сливок на водяной бане</t>
  </si>
  <si>
    <t>P.S Я делаю всё на блэндере,но можно калапуцать в ручную.</t>
  </si>
  <si>
    <t>!!!Народ, уже неоднократно встречаю ошибку, когда путают "пакетики" ванилина с "порошками".</t>
  </si>
  <si>
    <t>Так вот: порошок - мера количества, равная тому, что помещается на конце столового ножа на месте хорды от его закруглений! То есть полукруглую часть срезать.</t>
  </si>
  <si>
    <t>Смотрите не ошибитесь! Если положить 3 пакетика ванилина, будет очень горько и он всё забьёт.</t>
  </si>
  <si>
    <t xml:space="preserve">в данном рецепте как раз 3 пакетика ванилина по 2 гр. </t>
  </si>
  <si>
    <t>Быстро и просто сделать данный напиток модно следующим способом 300-400 грамм водки,банка сгущенки и плитка горького шоколада.. наливаем сгущенку в блендер, топим шокладку и тоже туда.. взбиваем немног и добавляем водки.. и дальше взбиваем хотя водки можно и меньше.все завистит от предпочтений прекрасной половины. я пробовал пол литра водки туда - но вышло не оч..готовый продукт ставим на 2 часа в холодильник.. хотя из всех разов что я делал.. он только 1 раз простоял свои 2 часа в холодильнике.. сразу скажу придумал не я..рецептом поделился хороший бармен</t>
  </si>
  <si>
    <t>Там же:</t>
  </si>
  <si>
    <t>Shadow(это не я)</t>
  </si>
  <si>
    <t xml:space="preserve">автор имел ввиду ВАНИЛЬНЫЙ САХАР. </t>
  </si>
  <si>
    <t xml:space="preserve">ванилин применяется из расчета 0,5 грамм на литр продукта. при несложном подсчете становится ясно что на этот рецепт нужно НЕ БОЛЕЕ 1,7 - 2 грамма. </t>
  </si>
  <si>
    <t>в случае перебора с ванилином появляется неприятная горечь в напитке.</t>
  </si>
  <si>
    <t>SilverShadow, делал всё время именно с тремя пакетиками ВАНИЛИНА, из расчёта на готовый продукт 1,7 литра.</t>
  </si>
  <si>
    <t>Всегда всё получалось ГАРМОНИЧНО и близко к оригиналу!</t>
  </si>
  <si>
    <t>Нет ни горечи, ни лишнего запаха. :)</t>
  </si>
  <si>
    <t>Пакетики по 2-а грамма.</t>
  </si>
  <si>
    <t>У меня с консистенцией проблем нет,хочешь пожиже сливки 10%,погуще 22%,33</t>
  </si>
  <si>
    <t>не рекомендую при взбивании могут превратиться в масло.</t>
  </si>
  <si>
    <t xml:space="preserve">Бейлис - ирландский сливочный ликер, который производится с 1974 года. Основные его составляющие это сливки, ирландский виски, какао-бобы, сахар, ваниль. Существует несколько его разновидностей: «Baileys Original» (стандартный ликёр бейлис), «Baileys Mint Chocolate» (ликёр бейлис с мятой и шоколадом), «Baileys Creme Caramel» (ликёр бейлис с добавлением карамели) и «Baileys Coffee» (ликёр бейлис с добавлением кофе). </t>
  </si>
  <si>
    <t>Что-то нигде не написано про яйца. Что они делают? Густоту дают? Может вообще без яиц попробовать?</t>
  </si>
  <si>
    <t>А вот сливки без яиц могут свернуться, так что я бы не рисковал. Хотя...тут на то и форум, чтобы делится опытом - так что попробуйте :)</t>
  </si>
  <si>
    <t>Сливки в другой раз я бы взял погуще, чем исходном рецепте ( 20%, наверное, самое то), и ванильные бобы стручками...либо их надо больше, либо всё таки ванилин.Хотя спиртовая основа была очень хороша, но в качестве концентрата оказалась слабовата.</t>
  </si>
  <si>
    <t>Первая попытка по приведённому рецепту меня не очень удовлетворила по густоте и насыщенности вкуса.</t>
  </si>
  <si>
    <t>Вторая попытка:</t>
  </si>
  <si>
    <t>1. 600 мл сэма (3-й очистки) 67°.</t>
  </si>
  <si>
    <t xml:space="preserve">2. 200 мл сах.сиропа карамелизовал до тёмно-коричневого цвета, чуть не сжёг. Предварительно перед карамелизацией на кончике ножа сыпанул в сироп лимонной кислоты, зачем - не знаю, но по идее инвертация сахара должна была усилить медовые нотки. </t>
  </si>
  <si>
    <t>3. Имбирь - пол чайной ложки порошка без горки, Корица - на кончике ножа, Мед - 3 чайных ложки.</t>
  </si>
  <si>
    <t>4.  чайная ложка измельченной коры дуба с горкой, плюс ч.л. обожжённой дубовой стружки.</t>
  </si>
  <si>
    <t>5. 2 стручка натуральной ванили, порезал колечками.</t>
  </si>
  <si>
    <t>6. пакетик ванилина, 1,5 гр.</t>
  </si>
  <si>
    <t>7. 1 ч.л. натурального молотого кофе Jardin all day long.</t>
  </si>
  <si>
    <t>8. 3 недели в сухом, тёмном месте.</t>
  </si>
  <si>
    <t>На той неделе отфильтровал, дал отстояться. Попробовал - так себе, слишком крепок и кофе там явно лишний. Сегодня смешал:</t>
  </si>
  <si>
    <t>1. 1 желток смешал в миксере с 1 стаканом 38% сливок Valio (250 мл).</t>
  </si>
  <si>
    <t>2. Туда же ушла банка сгущёных сливок Рогачёвского завода (380 мл).</t>
  </si>
  <si>
    <t>3. 2 ч.л. растворимого кофе, растворённых в  50 мл. стопке кипятка.</t>
  </si>
  <si>
    <t>4. 4 таких же стопки приготовленного зелья.</t>
  </si>
  <si>
    <t>5. ~5 гр. ванильного сахара.</t>
  </si>
  <si>
    <t>Всё интенсивно 5 минут шмиксером, затем в литровый бутыль - вышло примерно 800 мл.</t>
  </si>
  <si>
    <t>Лизнул. Шок. Густой, сливочно-карамельно-медово-ванильно-кофейный вкус. Не могу остановиться, к утру надо будет замешивать новую порцию. Это не Бейлис, но я и не старался создать точную копию - по вкусовой гамме мне мой ликёр кажется более интересным и насыщенным за счёт дополнительных оттенков вкуса.</t>
  </si>
  <si>
    <t>Не исключено, что к утру в холодильнике на поверхность всплывёт лишний жир (всё таки сливки со сливками), но даже это меня не пугает - насыщенный сливочный вкус окупает все возможные неприятности, вплоть до ожирения.</t>
  </si>
  <si>
    <t>Новые наработки по Бейлису. Одобрено Одесским семинаром ХД.  ;)</t>
  </si>
  <si>
    <t>- увеличивать количество яиц (для густоты) не надо, двух достаточно;</t>
  </si>
  <si>
    <t>- водяная баня нужна, иначе получаются зёрнышки;</t>
  </si>
  <si>
    <t>Опыт "сначала нагреть, потом заспиртовать" - неудачен;</t>
  </si>
  <si>
    <t>- загустение контролировать по стеканию жидкости с ложки: сначала быстро, а потом начинает стекать степенно, как бы по-барски. Тут и стоп; слишком загустить тоже нехорошо;</t>
  </si>
  <si>
    <t>- пробовал ориентироваться по термометру. Загустевает каждый раз по-разному (от 65 до 75о). До 65о можно греть смело, затем проверять вязкость.</t>
  </si>
  <si>
    <t>Эксперименты с разной концентрацией сливок.</t>
  </si>
  <si>
    <t>Чем гуще сливки, тем меньше нагревать. Чем жиже сливки, тем сильнее требуется нагрев. Потёки на стенках бутылки при этом становятся более  крупчатыми. Хотя при питье крупчатости не чувствуется.</t>
  </si>
  <si>
    <t>- на 10% сливках без нагревания всегда получается жидко, на них греть надо сильно.</t>
  </si>
  <si>
    <t>- на 20% сливках греть не требуется, но чересчур калорийно.</t>
  </si>
  <si>
    <t>- наилучший баланс, по-моему - это на две дозы Бейлиса (т.е. 2л сливок, 2б. сгущёнки и т.д.) добавить 100мл 20% сливок. Тогда приятно загустевает при несильном нагреве.</t>
  </si>
  <si>
    <t>20% сливки должны быть густыми как сметана. Только "Пармалат" подошёл, все другие жидкие как водичка (хотя и 20%), и не загущают. Не брать "сливки питьевые".</t>
  </si>
  <si>
    <t>По ингридиентам.</t>
  </si>
  <si>
    <t>- кофе растворимый - не 2ч.л. а на кончике ножа, тогда вкус помягче - посоветовали в Одессе, не пробовал.</t>
  </si>
  <si>
    <t>- пробовал добавлять яичный белок. Не понравилось. Даже взбитый в пену, сообщает какой-то сыроватый привкус, а густоты не добавляет.</t>
  </si>
  <si>
    <t>Вопрос в следующем...</t>
  </si>
  <si>
    <t>Как правильно сделать жженую карамель(сахар),я делал вот так:</t>
  </si>
  <si>
    <t>4 ст.ложки на сковородку(нерж) 1л.ст. воды и на малом огне помешиваю,</t>
  </si>
  <si>
    <t>сахар начинает плавиться и менять цвет до коричневого,снимаю с огня жду когда остынет.</t>
  </si>
  <si>
    <t>В остывшем виде от сковородки не отодрать,но с помощью ножа можно отскоблить какую-то часть.</t>
  </si>
  <si>
    <t>Короче геморройный процесс,может у кого есть более простой вариант?</t>
  </si>
  <si>
    <t>Я заливаю водой, когда потемнело до нужного цвета - растворяется быстрее, чем холодная.</t>
  </si>
  <si>
    <t>Тут главное не пережечь - горчить будет. А как точно попасть и сам не знаю.</t>
  </si>
  <si>
    <t>я делаю насыщенный сах. сироп, примерно 1 часть воды на 3 части сахара, и разогреваю в маленьком ковшике до полного растворения сахара. Потом варю на слабом огне до нужной степени карамелизации. Затем прямо горячим заливаю в тару с бухлом, отскребать холодным это дело уж больно запарно.</t>
  </si>
  <si>
    <t>Если хочешь наварить карамели впрок - тогда долей после карамелизации холодной воды до нужного тебе состояния.</t>
  </si>
  <si>
    <t>Только смысл? Сахар всегда под рукой, сварить его недолго, если сразу горячим влить в бухло - он и растворится быстрее.</t>
  </si>
  <si>
    <t>Я грею в ковшике без воды,как сахар растворился и стал коричневым,горячим выливаю в продукт.Шипит кучкуется на дне,потом пока настаивается -растворяется.А вообще я делаю по рецепту ирландского виски(иммитация),сразу мутю 2,5литра,потом  когда надо в микс  добавляю ,а так стоит запас всегда готов .</t>
  </si>
  <si>
    <t>Добавлю и я свой апробированный рецепт Сливочного ликёра:</t>
  </si>
  <si>
    <t>Необходимые компоненты:</t>
  </si>
  <si>
    <t>1. Сливки 10% 800 мл</t>
  </si>
  <si>
    <t>2. Ванильный сахар 15 гр.</t>
  </si>
  <si>
    <t>3. Сахарная пудра 150 грам</t>
  </si>
  <si>
    <t>4. Сахар песок 30 гр.</t>
  </si>
  <si>
    <t>5. Корица 1\20 чайной ложки.</t>
  </si>
  <si>
    <t>6. Какао пудра 3 чайных ложки.</t>
  </si>
  <si>
    <t>7. Два желтка.</t>
  </si>
  <si>
    <t>8. Спирт этиловый 170 мл(96%).</t>
  </si>
  <si>
    <t>Технологическая карта:</t>
  </si>
  <si>
    <t>1. На медленном огне в эмалированной миске нагреваем сливки и постоянно помешивая засыпаем Сахарную пудру и ванильный сахар.</t>
  </si>
  <si>
    <t>2. В тоже время в малой ёмкости из нержавейки (я взял формочки для жульена) нагреваем на малом огне 30 грамм сахарного песка постоянно помешивая до образования коричневатой равномерной густой жидкости (карамели).</t>
  </si>
  <si>
    <t>3. Выливаем в нагретые сливки с сахаром расправленную карамель и постоянно помешивая на слабом огне продолжаем подогревать.</t>
  </si>
  <si>
    <t>4. Засыпаем в смесь 2-3 чайных ложки какао-пудры и корицу, продолжая подогревать и помешивая. (кипеть не должно)</t>
  </si>
  <si>
    <t xml:space="preserve">5. Как смесь станет однородной, не будет комочков карамели и прочее, остужаем до минимальной температуры. Я перелил в эмалированную 3-х литровую кастрюлю и погрузил в 5-литровую с циркуляцией холодной воды из под крана  и постоянно помешивая остудил. </t>
  </si>
  <si>
    <t>6. Оставляя малую кастрюлю в большой с ледяной водой, в охлажденную смесь добавляем 2 желтка и минут 10-15 взбиваем миксером на максимальной скорости.</t>
  </si>
  <si>
    <t>7. В полученную пенную смесь добавляем спирт и взбиваем пару минут.</t>
  </si>
  <si>
    <t>8. Всё полученный ликёр ставим в холодильник, затем аккуратно не перемешивая сливаем в бутылку из тёмного стекла.</t>
  </si>
  <si>
    <t>9. Подавать охлаждённым, для большего эффекта закусывать горьким шоколадом.</t>
  </si>
  <si>
    <t>Приятного аппетита!</t>
  </si>
  <si>
    <t>А если по сути - неустойчивая эмульсия получилась. Почему? Может быть, какие-то компоненты - жиры или эмульгаторы - не шибко качественнные или суррогатные. Или миксером взбил недостаточно.</t>
  </si>
  <si>
    <t>Что делать? Взбить потщательнее. Попробовать добавить ещё один желток - он как раз служит эмульгатором, т.е. не даёт микрокаплям жира сливаться.</t>
  </si>
  <si>
    <t>Если опять расслоится - в следующих партиях продукта заменяй по одному компоненту эмульсии (сливки, сгущёнка, яйцо). Спиртовую настойку не меняй - она не при чём. Так найдёшь виновного.</t>
  </si>
  <si>
    <t>1рецепт.Ликер Бейлис Сливочный.500мл сливок,380гр сливок сгущенных,100гр горького шоколада,400мл водки,пакетик ванилина.Растопить шоколад на водяной бане,добавить небольшую порцию сливок.Дать остыть.В оставшуюся часть сливок всыпать ванилин,взбить.Затем аккуратно добавить остальные продукты и взбить до получения однородной массы.Примечание,сливки сгущенные только Рогачевские выпускает Беларуссия,шоколад лутше Бабаевский.Рецепт который был на встрече осень 2010г.Делал я его чуть проще,растопил шоколад на водяной бане и все ингридиенты добали сразу и взбил миксером до однородной массы,и поставил в холодильник после суток Бейлис готов к употреблению.</t>
  </si>
  <si>
    <t>2 рецепт.Бейлис Нежный.200мл водки,250гр сахарной пудры,6 яиц,250мл концентрированного молока без сахара,пакетик ванильного сахара.Сахарную пудру взбить вместе с желтками и молоком,добавить водку,ванильный сахар и все взбить еще раз.Отдельно взбить белки и вылить их в готовую массу.Поставить напиток в холодильник и дать настоятся в течение суток.Напиток готов к употреблению.Ликер был на осенней встрече 2010г.Делал я его чуть по другому.Все перемешал и взбил миксером.</t>
  </si>
  <si>
    <t>37. Ночино</t>
  </si>
  <si>
    <t>Для приготовления понадобится:</t>
  </si>
  <si>
    <t>25-30 зеленых грецких орехов, среднего размера, разрезать на 4 части</t>
  </si>
  <si>
    <t>1 л 70% спирта (0,7 л 96% + 0,3 л воды)</t>
  </si>
  <si>
    <t>30 зерен обжаренного кофе</t>
  </si>
  <si>
    <t>2 ч.л. молотой корицы</t>
  </si>
  <si>
    <t>2 ч.л. молотого мускатного ореха</t>
  </si>
  <si>
    <t>6 гвоздик</t>
  </si>
  <si>
    <t>2 щепотки цедры апельсина</t>
  </si>
  <si>
    <t>Выдерживаем 2 месяца.</t>
  </si>
  <si>
    <t>Потом переливаем, фильтруя, в дуругю емкость и выжимаем остатки.</t>
  </si>
  <si>
    <t>Добавляем 750мл сахарного сиропа, готовится из 500г сахара и 400г воды.</t>
  </si>
  <si>
    <t>Выдерживаем ещё желательно пол года, напиток получается изумительный.</t>
  </si>
  <si>
    <t>Я выдерживал 2 года, и, чем дольше стоит, тем вкуснее становится!</t>
  </si>
  <si>
    <t>Историческая справка</t>
  </si>
  <si>
    <t>Ночино (Nocino) - тягучий темно-коричневый ликер (темный как чернила), распространенный в регионе Emilia-Romagna в Северной Италии. Каждая семья имеет свой рецепт Ночино, отличающиеся друг от друга по набору компонентов и выдержки. В некоторых небольших городах проводятся конкурсы на лучший Ночино года. Изготавливается из несозревших грецких орехов, настоянных в спирте.</t>
  </si>
  <si>
    <t xml:space="preserve">Есть традиция, согласно которой для изготовления истинного Ночино необходимо использовать нечетное количество (обычно 29) грецких орехов, разрезанных на 4 части. Имеет горько-сладкий вкус. Крепость обычно составляет 40 об. %. Зародился как медицинский препарат в итальянских монастырях. </t>
  </si>
  <si>
    <t>Коммерческий вариант имеет название Ordine del Nocino Modenese. Также Ночино производится и в Новой Зеландии, где называется "NutZino Walnut Liqueur".</t>
  </si>
  <si>
    <t>Схожими с Ночино являются ликеры:</t>
  </si>
  <si>
    <t>Что необходимо знать:</t>
  </si>
  <si>
    <t>- Для Ночино орехи стоит собирать в ночь с 24-го на 25-е июня, потому что именно в этот день ореховая кожура богата необходимыми веществами, а также потому, что итальянцы считают эту ночь волшебной, также известной как "St. John dewy"</t>
  </si>
  <si>
    <t>- в прошлом, орехи оставшихся после настаивания и фильтрации, замачивали вновь, но уже белым вином, для получения особого вермута.</t>
  </si>
  <si>
    <t>Ингридиенты:</t>
  </si>
  <si>
    <t>- 29 грецких орехов (собранных 25-го июня)</t>
  </si>
  <si>
    <t xml:space="preserve">- 1,5 литра 96% спирта </t>
  </si>
  <si>
    <t>- 750 грамм сахара</t>
  </si>
  <si>
    <t>- 10 грамм корицы</t>
  </si>
  <si>
    <t>- 10 грамм гвоздики</t>
  </si>
  <si>
    <t>- цедра 1 лимона, без белой кожуры</t>
  </si>
  <si>
    <t>- 400 мл. воды</t>
  </si>
  <si>
    <t>Приготовление</t>
  </si>
  <si>
    <t>Выбрать 29 орехов с неповрежденной кожурой и помыть их. Разрезать, не выбрасывая сердцевину на 4 части и поместить в 3-х литровый бутыль. Залить спиртом. Добавить пол-порции сахара (375 г.), корицу, гвоздику и цедру. Герметично закройте бутыль и поставьте в солнечное место, желательно под прямые солнечные лучи.</t>
  </si>
  <si>
    <t>Оставшуюся часть сахара (375 г) залейте водой и приготовьте сироп, не спеша помешивая на маленьком огне.</t>
  </si>
  <si>
    <t>Постоянно контролируйте, чтоб орехи были покрыты спиртом. Если это не получается, то можете добавить часть приготовленнного сиропа. После двух месяцев настой будет иметь "радикально черный" цвет.</t>
  </si>
  <si>
    <t>Добавьте оставшийся сироп к настою и защитите от прямого попадания солнечных лучей.</t>
  </si>
  <si>
    <t>Через месяц, в день осеннего равноденствия (обычно 22 или 23 сентября, в 2009 - 22-го) профильтруйте через фильтровальную бумагу или через несколько слоев марли. По окончанию фильтрования разлейте по бутылкам. Бутылки надежно спрячьте в темном прохладном месте, ибо открыть их можно будет только через год. В некоторых рецептах встречается, что открыть можно уже к Рождеству.</t>
  </si>
  <si>
    <t>Другие варианты.</t>
  </si>
  <si>
    <t>Примечание переводчика: Поскольку Ночино не имеет строгого рецепта, каждая семья делают его по своему. Я выбрал рецепт который показался мне самым интересным и профессиональным. Ниже опишу о других технологических ходах, упоминавшихся в литературе.</t>
  </si>
  <si>
    <t>1. В некоторых случаях разбавляют не сиропом, а обычной водой.</t>
  </si>
  <si>
    <t>2. Полученный ликер имеет крепость в районе 75 об. %. Некоторые авторы рекомендуют пить сильноохлажденным небольшими рюмками такой крепости, некоторые предлагают разбавлять водой по вкусу, вплоть до крепости 30 об.%</t>
  </si>
  <si>
    <t>3. В некоторых случаях настой делают не на спирту, а на граппе (крепость  40-45 об.%). Тогда полученный продукт имеет название Слабое Ночино (weaker nocino)</t>
  </si>
  <si>
    <t xml:space="preserve">(с) Перевод и редакция моя. </t>
  </si>
  <si>
    <t>Мои замечания.</t>
  </si>
  <si>
    <t>1. Непонятно как утопить 29 пусть и зеленых орехов в 1,5 литрах спирта. Может плотно укладывать в бутль.</t>
  </si>
  <si>
    <t>2. Не совсем понятно с крепостью. По расчетам, если 1,5 литра 96% спирта добавить сахарного сиропа, то получиться крепость чуть меньше 70. Если просто водой разбавлять, то вообще 75. При этом классикой считается все-таки 40%</t>
  </si>
  <si>
    <t>Для приготовления "Ратафия из грецких орехов" необходимы следующие ингридиенты:</t>
  </si>
  <si>
    <t>- толченая корица - 1/2 ч.л.</t>
  </si>
  <si>
    <t>- вода - 3 стакана</t>
  </si>
  <si>
    <t>- сахар - 600г</t>
  </si>
  <si>
    <t>- водка - 1л</t>
  </si>
  <si>
    <t>- грецкие орехи - 20 шт.</t>
  </si>
  <si>
    <t>Спелые грецкие орехи, разрезаются пополам, укладываются в стеклянную бутыль, все заливается литром водки и ставится в прохладное место на полтора месяца. Периодически бутыль взбалтываем бутыль.</t>
  </si>
  <si>
    <t>Затем готовим сироп, для этого 600 г сахара разбавляем 3-мя стаканами воды и даем ему хорошо прокипеть. Достаем водку с грецкими орехами, процеживаем сквозь салфетку и смешивают с сиропом. В смесь добавляют кроме того 3 - 4 г крупно истолченной корицы, щепотку кориандра. Закупориваем в бутыли еще на месяц и ставим в холодное место.</t>
  </si>
  <si>
    <t xml:space="preserve">Затем настойку окончательно процеживаем, разливаем по бутылкам и закупориваем. Хранить в прохладном месте типа погреба. </t>
  </si>
  <si>
    <t>НОЧИНО</t>
  </si>
  <si>
    <t>0.7 литра спирта</t>
  </si>
  <si>
    <t>21 зелёный грецкий орех, снятый с дерева   24 июня</t>
  </si>
  <si>
    <t>400 мл газированной воды</t>
  </si>
  <si>
    <t>3-х сантиметровая палочка корицы</t>
  </si>
  <si>
    <t>6 шт. гвоздики</t>
  </si>
  <si>
    <t>Растолочь орехи.</t>
  </si>
  <si>
    <t>Поместить все ингредиенты в стеклянный сосуд.</t>
  </si>
  <si>
    <t>Запечатать сосуд.</t>
  </si>
  <si>
    <t>Взбалтывать сосуд раз в сутки, чтобы ингредиенты не оседали на дно.</t>
  </si>
  <si>
    <t>Проделывать в течении ~ двух месяцев.</t>
  </si>
  <si>
    <t>После открыть сосуд и профильтровать содержимое.</t>
  </si>
  <si>
    <t>Поместить в хорошо закрываемые бутылки.</t>
  </si>
  <si>
    <t>Пить.</t>
  </si>
  <si>
    <t>26 июня замутил 2е 3х литровые банки ночино, с таким составом : на 3х литр банку - 29 орехов, 5гр. гвоздики, 10гр. корицы, 2ч.л. мускатный орех, 375 гр сахара, 2л. 70% спирта(хорошего самогона) , в одну банку 70 шт. кофе. Каждый день, утром и вечером, взбалтываю. Сегодня не удержался, решил попробовать эту чорно-зеленую жидкость (облизывал намоченный в банках палец). Очень даже ничего. Никакого йода не почувствовал. В одной банке отдаленно чувствуется орех с горчинкой. В другой , та что с кофе, приятный</t>
  </si>
  <si>
    <t>вкус кофейного ликера. Кто делал, опишите примерно вкус молодого ночино. Почему у меня нет вкуса йода, может орехи не такие. Хотя орехи спелые вкусные.</t>
  </si>
  <si>
    <t>Сегодня разбавил сиропом до 40%, разлил по бутылкам и на хранение. В процессе стояния на солнце раз в неделю делал дигустацию грамм по 10.Где-то недели две назад стала выделятся гвоздика. Во второй банке (что с кофе) раньше хорошо выделялось кофе. Сейчас вылезла гвоздика, а кофе притупилось, как-то стало похоже на шоколадные нотки.Ночино делал так :на 3х литр банку - 29 орехов,5гр. гвоздики, 10гр. корицы, 2ч.л. мускатный орех. 375 гр сахара,  2л 70% сахорного хорошего СЭМа, в одну банку 70 шт. кофе. После 2х месяцев на солнце - профильтровал и добавил еще 375гр. сахара, разлил по бутылкам. Следующий раз гвоздику урежу в два раза. Хотя за год может что-то изменится во вкусе.</t>
  </si>
  <si>
    <t>http://www.homedistiller.ru/forum/index.php?topic=313.0</t>
  </si>
  <si>
    <t>38. Кофейный</t>
  </si>
  <si>
    <t>39. Шоколадный</t>
  </si>
  <si>
    <t>40. Виноградовка</t>
  </si>
  <si>
    <t xml:space="preserve">Взял литр спирта, в холодильнике стоял пакет с натуральным виноградным соком синим (изабелла). </t>
  </si>
  <si>
    <t>Развёл всё это. поставил дня на три в тёмное место..</t>
  </si>
  <si>
    <t>Разбавил я литр спирта на литр сока (если мне не изменяет память то в пакете именно литр). Спиртометр показал что в ликёре менее 20 градусов.. Оно и понятно, плотность то совсем другая. Я не поверил, и решил поджечь. Результат: горит, но только не в ложке, а на пальце :))</t>
  </si>
  <si>
    <t xml:space="preserve">Короче х.з. сколько там получилось градусов, но пьётся как натуральное вино, а сшибает как хороший сэм :)) </t>
  </si>
  <si>
    <t>41. Лимонный ликер</t>
  </si>
  <si>
    <t>42. Ангелика</t>
  </si>
  <si>
    <t xml:space="preserve">Сахар добавлял нагревая трехлитровку с тинктурой на водяной бане . Хотел попробовать высадить кристалл , но ничего не получилось . Интересно как это делают в Эстонии - выглядит очень интересно  ! </t>
  </si>
  <si>
    <t>КОМПОЗИЦИЯ ИНГРЕДИЕНТОВ ДЛЯ ГОРЬКОЙ НАСТОЙКИ "ДАЛЬНЕВОСТОЧНАЯ"</t>
  </si>
  <si>
    <t>Патент Российской Федерации</t>
  </si>
  <si>
    <t>Суть изобретения: Использование: в ликероводочной промышленности, в частности в композиции ингредиентов для горькой настойки.</t>
  </si>
  <si>
    <t>Сущность изобретения: композиция ингредиентов для горькой настойки "Дальневосточная" содержит 2,84 - 3,84 кг корня элеутерококка; 282,4 - 292,4 кг лимонника (ягода свежая), 8,42 - 9,42 кг прополиса; 163,9 -183,9 кг сахара; 65,0 - 75,0 кг меда; 28,0 - 32,0 кг колера, а также в литрах водно-спиртовую жидкость - остальное.</t>
  </si>
  <si>
    <t>1000 дал, т.е. 10 000 л. Это стандартная дозировка, принятая в промышленности.</t>
  </si>
  <si>
    <t xml:space="preserve">Такой рецепт мне советовал знакомый охотник: ягоды (не измельчаем) + 96% спирт(соотношение 1:5) . Настаиваем 20 дней. Пить по 20 грамм ежедневно.  У меня (на фото) сделано по книжному рецепту, в связи с отсутствием 96% спирта. Ягоды - не измельчал! </t>
  </si>
  <si>
    <t xml:space="preserve"> Ниже приведён рецепт из книги.</t>
  </si>
  <si>
    <t xml:space="preserve"> Измельченные ягоды лимонника залить 70%-ным спиртом в соотношении 1:5 (например, на 20 г ягод берётся 100 мл спирта). Бутыль (лучше из тёмного стекла) хорошо закрыть и настаивать содержимое 7-10 суток в тёмном месте при комнатной температуре, периодически взбалтывая. Затем необходимо отфильтровать настойку, отжать остаток и добавить его к полученному фильтрату. Затем выдержать еще пару дней и снова отфильтровать. Готовая настойка должна быть прозрачной. Принимают её натощак по 35-40 капель 2-3 раза в день в течение 3 недель. Эффект от приёма лимонника ощущается через 30-40 минут. Он возрастает день ото дня, приближаясь к максимальному на 15-20-й день от начала курса.</t>
  </si>
  <si>
    <t xml:space="preserve"> На 10 литров подготовленного продукта:</t>
  </si>
  <si>
    <t>1. Черный чай (качественный)-2 полные столовые ложки</t>
  </si>
  <si>
    <t xml:space="preserve">2. Кожура(!) с 3х лимонов и с 3х апельсинов </t>
  </si>
  <si>
    <t>3. Дубовая кора (аптечная) -6 столовых ложек</t>
  </si>
  <si>
    <t>4. Мускатный орех молотый - 2 чайных ложки</t>
  </si>
  <si>
    <t>5. Гвоздика -20-25 штук</t>
  </si>
  <si>
    <t>6. Перец душистый горошком, крупный (раздробить)- 3 чайных ложки</t>
  </si>
  <si>
    <t>7. Сахар- 200г. (1 стакан)</t>
  </si>
  <si>
    <t>Все это перемешать, настоять 10 дней, процедить. ИМХО угощать можно не комплексуя. ;D</t>
  </si>
  <si>
    <t>43. Имбирка янтарная</t>
  </si>
  <si>
    <t>Мой первый опыт)))) Сильно не пинайте  ;D</t>
  </si>
  <si>
    <t>Значится так:</t>
  </si>
  <si>
    <t xml:space="preserve"> - 2 литра самогона 80*-85* градусов (2 перегона с промежуточной очисткой молоком)</t>
  </si>
  <si>
    <t xml:space="preserve"> - 200 грамм мелко порубленного имбиря (свежий корень, не консерв, не сушеный)</t>
  </si>
  <si>
    <t xml:space="preserve"> - 1 крупный лимон (очищенный от кожуры и нарезанный дольками)</t>
  </si>
  <si>
    <t xml:space="preserve"> - 150 грамм мёда</t>
  </si>
  <si>
    <t xml:space="preserve"> - 1 чайная ложка (без верха) корицы</t>
  </si>
  <si>
    <t>Настаивал неделю с ежедневным помешиванием. Затем профильтровал через 3 слоя плотной Х\Б ткани и через неё же отжал имбирь с лимоном )))))))))</t>
  </si>
  <si>
    <t>Разбавил до 40* водой из "Барьера". Непосредственно после разбавления вкус был не очень. Отдавало горечью. Яркого послевкусия не было. Однако после 3-4 дней в тёмном прохладном шкафу горечь ушла, раскрылся вкус!!!  ;D</t>
  </si>
  <si>
    <t>В итоге продукт превзошёл все ожидания. Очень хорошо чувствуются все составляющие настоя. Рекомендую для слабого пола.  ;)</t>
  </si>
  <si>
    <t>Имбирная с лаймом - из моей стандартной рецептуры:</t>
  </si>
  <si>
    <t>2л сортировки 41-42% пропустить дважды через КАУ (использую корпус фильтра и кувшин от "Барьера")</t>
  </si>
  <si>
    <t>добавить 5г фруктозы, срез имбиря свежего (диаметром 2-2,5см толщиной 7-8мм)или пару стружек высушенного, цедру лайма (лимона) 2х1см.</t>
  </si>
  <si>
    <t>Через 3-4 дня профильтровать через бумажный фильтр для улучшения прозрачности и получения блеска.</t>
  </si>
  <si>
    <t>Готовый продукт характеризуется приятным, слегка жгучим вкусом и мягким освежающим послевкусием.</t>
  </si>
  <si>
    <t>при настаивании главное - не переборщить с цедрой лайма (лимона).В готовом продукте аромат цитрусового не должен доминировать.</t>
  </si>
  <si>
    <t>решился сделать следующее:</t>
  </si>
  <si>
    <t>СЭМ - 3литровая банка</t>
  </si>
  <si>
    <t>Лимона без кожуры - 2 штуки</t>
  </si>
  <si>
    <t>корень имбиря очищенного  2-3 столовые ложки (порезанного на тонкие кружочки)</t>
  </si>
  <si>
    <t>Мёд любой 2-3 столовых ложки</t>
  </si>
  <si>
    <t xml:space="preserve">настаивать не менее 10-14 дней. </t>
  </si>
  <si>
    <t xml:space="preserve">Процедить и дать отдохнуть ещё дней 5. </t>
  </si>
  <si>
    <t>Напиток весьма достойный.</t>
  </si>
  <si>
    <t xml:space="preserve">такую настойку я давно делаю,женщинам очень нравится.можно приготовить и быстрый вариант.натереть на терке цедру с двух лимонов,мелко порезать имбирь средних размеров две столовые ложки меда,залить литром спиртного,довести до кипения и кипятить минут пять-все готово.конечно если время терпит лучше оставить "варенку" на ночь-вкус улучшится.у меня жена такую пила горячей когда горло болело и даже закуски не просила,хотя водку не переносит(кстати спиртное горячим пьется так-же легко как и холодным).имбирь же издавна входил в состав сбитня-русского национального напитка(незаслуженно сейчас забытого)где согревающий эффект появлялся из-за жгучести имбиря,всяких специй и большой дозы меда и безо всяких добавок спиртного. </t>
  </si>
  <si>
    <t>Итак, по порядку.</t>
  </si>
  <si>
    <t>свежий, меленько порезанный имбирь - 100г</t>
  </si>
  <si>
    <t>мята, купленная у узбеков на рынке - 4г</t>
  </si>
  <si>
    <t>бадьян оттуда же - 8г</t>
  </si>
  <si>
    <t>гвоздика - 5 гвоздиков</t>
  </si>
  <si>
    <t>тмин (приходится брать в аптеке) - 4г</t>
  </si>
  <si>
    <t>корица 2г (это как раз полпалочки - сантиметра три)</t>
  </si>
  <si>
    <t>спирт 96% - 1000мл</t>
  </si>
  <si>
    <t>вода 1000мл</t>
  </si>
  <si>
    <t>Далее есть два варианта. Быстрый и очень быстрый.</t>
  </si>
  <si>
    <t>Быстрый выглядит так - настаивается дня три.  Потом добавляется поллитра воды и перегоняется с сухопарником на небольшой мощности (ватт эдак в четыреста) - до 97С.</t>
  </si>
  <si>
    <t>Очень быстрый - не настаивая ставится на термостатирование в 60-70С на время примерно три часа. Потом перегоняется.</t>
  </si>
  <si>
    <t>Далее полученный дистиллят разбавляется до 42% и в эту, почти готовую настойку, засыпаем жменю (пару грамм) корня солодки.</t>
  </si>
  <si>
    <t xml:space="preserve"> Через сутки отфильтровываем.</t>
  </si>
  <si>
    <t xml:space="preserve"> Солодка дает красивый желтосоломенный цвет, чуток сладости для контраста и определенную мягкость пития, но вносит некую резкость в запах. Мнения делятся - кому то больше нравится без нее, кому то с добавлением солодки. Мне лично с ней больше по душе.</t>
  </si>
  <si>
    <t xml:space="preserve"> Все, "Семеныч" готов.</t>
  </si>
  <si>
    <t xml:space="preserve"> С навеской компанентов можно варьировать - я привел на свой вкус - вроде получился определенный баланс. </t>
  </si>
  <si>
    <t>Да, должна настойка "отдохнуть" дня три - явственно вкус улучшается при некоторой поблеклости запаха, вполне терпимой.</t>
  </si>
  <si>
    <t xml:space="preserve">Щас попробовал старый бабакин рецепт,который я никак не мог у нее узнать лет7-10.В самогон добавил красный болгарский перец,половинку на 3л.Песня! </t>
  </si>
  <si>
    <t>1. Три литра самогона.</t>
  </si>
  <si>
    <t>2.2 ложки сахара с горкой.</t>
  </si>
  <si>
    <t>3. Столовая ложка крупнолистового чая (без горки)</t>
  </si>
  <si>
    <t>4.6 горошин горького перца.</t>
  </si>
  <si>
    <t>5.штук 15 ягод шиповника.</t>
  </si>
  <si>
    <t>6. 2 ложки брусники.</t>
  </si>
  <si>
    <t>7. 3 ложки дубовой коры.</t>
  </si>
  <si>
    <t>8. третья часть шкурки апельсина (через 2 суток вытащить)</t>
  </si>
  <si>
    <t>Настаивать 10-30 дней.(пробовать можно через пару дней) Мне понравилось-ВЕЩЬЬЬЬЬ!!! Из серии-</t>
  </si>
  <si>
    <t>2 Такана тамагону и ПАТЬ</t>
  </si>
  <si>
    <t>Добавь в класическую сахарную брагу 1 кг размоченного и перекрученного на мясорубке изюма - вкус намного лучше будет.</t>
  </si>
  <si>
    <t>44. Рыбацкая</t>
  </si>
  <si>
    <t>Настаивать 4-5 дней, ежедневно взбалтывая содержимое. Затем отфильтровать через суконный фильтр.</t>
  </si>
  <si>
    <t>Коллеги, хочу поделиться рецептом настойки на травах, которым сам пользуюсь уже лет двадцать. Делаю так: в 5-ти литровую банку разведенного до 40 - 43% СР (раньше это был самогон) кладу 1.5 - 2 ложки сахара, растворяю. Затем кладу ну где-то по горсти - две следующие травы: мята или мелисса, зверобой, цветы липы, пару горстей сушеного шиповника, раздавленного скалкой между двех слоев бумаги, сушеных корочек мандарина и апельсина, немного пломанных на кусочки стебельков лимонника и смородины. Настаиваю три дня. Если меньше - немного чувствуется травяной дух, если больше, то появляется горечь. После настаивания процеживаю через ватный фильтр. Хранить долго не советую, постепенно может выпасть небольшой осадок и измениться вкус.</t>
  </si>
  <si>
    <t>Много раз замечено, если на столе есть моя настойка, то мои друзья сначала изничтожат ее, а только потом, если не хватило, употребляют остальные водки-коньяки.</t>
  </si>
  <si>
    <t>По поводу настойки также замечено: зверобой придает чудесный коньячный цвет напитку. Но не переусердствуйте - зверобой очень сильная лекарственная трава и может быть вредна при большой концетрации.</t>
  </si>
  <si>
    <t xml:space="preserve"> Травы собираю на своем участке сам во время цветения, зверобой и шиповник естественно за городом, иногда покупаю у бабушек на рынке. Как-то пробовал делать из трав, купленных в аптеке - не понравилось, как будто веник замочил пополам с сеном.</t>
  </si>
  <si>
    <t>45. Мятная</t>
  </si>
  <si>
    <t>недельное перечной мяты (из аптеки или своей) болото настоянное на спирте или ~50* (можно крепче) самогоне разбавляешь водой и перегоняешь, потом разводишь до необходимой концентрации спирта, можно ,при необходимости почистить и довести вкус. из этой штуки(при разбавлении сахарным сиропом и некоторых др. модификациях получается шикарный ликер ментоловый(http://absintheclub.ru/forum/viewtopic.php?f=15&amp;t=9)-тут подробнее.</t>
  </si>
  <si>
    <t>извеняюсь если оффтоп(тема все-же про настойки) скажу только, что с конфетами аля "рондо" и тому подобными эксперименты не заканчивались успешно ни разу. возможно, что если при небольшой температуре сварить сироп из рондо(исключительно из рондо)+ сэм или спирт разбавленный и настоянный на мяте, то что-то и получится, но пока собирался это сделать-передумал и взял настой мяты и методом "двух кастрюль" перегнал=&gt;+сироп=Creme de Menthe. остался доволен</t>
  </si>
  <si>
    <t xml:space="preserve">Ну если тмин нравится можно делать и тминно мятную ... а лучше сделать отдельно и смешивать на вкус .Апельсиновая цедра тоже не помешает . Я сейчас так делаю : на литр 70 % - 20 гр тмина 20 гр мяты и цедра 1 апельсина . Настаиваю в тепле около недели добавляю 0.6 л воды и перегоняю .Корректирую до 45 . Выдерживаю пару дней . Все , Можно пить или делать ликер. </t>
  </si>
  <si>
    <t xml:space="preserve">Сей рецепт был получен мной от старых Калужских самогонщиков.Но так,как все ингредиенты давались приблизительно,я,путем долгих проб отшлифовал его под себя.Итак рецепт:На три литра самогона,двойной перегонки,крепостью 45%об.кладем:корица-половина крупной палочки=5гр.(можно молотую,но замучаешься фильтровать.),гвоздика-5шт.,чай черный-1ст.лож.(я кладу Гринфилд Lemon Spark),ванилин-1полтораграммовый пакетик,кофе жареный зерновой-1ст.лож.,тмин-1ст.лож.,лимонная кислота-на кончике ножа,сахар-4ст.лож.Настоять 7 дней,2 раза в день энергично перетряхивая.Очень хорошо поставить банку в ванну и налить горячей воды.Делаю так раза 2-3 за 7 дней.После настоя процедить,при желании-отфильтровать.Напиток получается очень мягкий,пьется легко,имеет ярко выраженный оригинальный вкус.  </t>
  </si>
  <si>
    <t>46. Горчичная</t>
  </si>
  <si>
    <t>1л 44% сэма</t>
  </si>
  <si>
    <t>50гр зерен белой горчицы (не молотой)</t>
  </si>
  <si>
    <t>чуток мёда</t>
  </si>
  <si>
    <t>3 дня настаивания</t>
  </si>
  <si>
    <t>напиток - сродни хреновухи, но вкус-запах ярко горчичый...</t>
  </si>
  <si>
    <t>буду экспериментировать с горчицей чёрной, попробую добавлять тмин, кориандр, гвоздику...</t>
  </si>
  <si>
    <t>делал ли кто?</t>
  </si>
  <si>
    <t>есть ли опыт по старению горчичной?</t>
  </si>
  <si>
    <t>*горчичная была:</t>
  </si>
  <si>
    <t>20гр белой горчицы</t>
  </si>
  <si>
    <t>20гр. черной</t>
  </si>
  <si>
    <t>2 ч.л. мёда</t>
  </si>
  <si>
    <t>щепоть апельсиновой цедры (вообще не чуствуется)*</t>
  </si>
  <si>
    <t>... чего-то не хватает...</t>
  </si>
  <si>
    <t>буду старить к зиме пару литров.</t>
  </si>
  <si>
    <t>пока больше всего понравилась такая композиция:</t>
  </si>
  <si>
    <t>1л СЭМа 44%</t>
  </si>
  <si>
    <t>50гр белой горчицы</t>
  </si>
  <si>
    <t>3 ч.л. мёда (так и хочется добавить - горчичного)))</t>
  </si>
  <si>
    <t>неделя на настой</t>
  </si>
  <si>
    <t>+3гр полыни</t>
  </si>
  <si>
    <t>3 дня на настой и фильтрую всё через марлю.</t>
  </si>
  <si>
    <t>неделю подышит - и после бани самая тема)))</t>
  </si>
  <si>
    <t>имеет ли смысл увеличить навеску и попробовать перегнать?</t>
  </si>
  <si>
    <t>47. Жасминовая</t>
  </si>
  <si>
    <t>У меня на даче растёт пару кустов жасмина. В начале лета, под конец цветения собрал соцветия, настоял неделю на 50 % самогоне. Очень неплохо получилось.</t>
  </si>
  <si>
    <t>Навеска: 800 граммовая банка цветков (не утрамбованных) и 800 мл. сэма.</t>
  </si>
  <si>
    <t>Впоследствии добавлял столовую ложку карамельного сахара и 0.5.гр стручка ванили.</t>
  </si>
  <si>
    <t>Женщинам нравится...</t>
  </si>
  <si>
    <t>48. Ольховая</t>
  </si>
  <si>
    <t>Упаковка соплодий ольхи(аптечная)или 100грамм собранных своими силами,засыпать в банку емкостью 2литра,залить 40% двойным сэмом,настоять 7-14дней изредка взбалтывая,употреблять в качестве аперитива.Настойка имеет насыщенный коньячный цвет,приятный вкус,и коньячное послевкусие. Когда выкладывал рецепт был под впечатлением,о печатался.</t>
  </si>
  <si>
    <t>Настой 10 дней и фильтрация.</t>
  </si>
  <si>
    <t>Результат - ароматный спирт расторопши приятного желто-зеленого цвета.</t>
  </si>
  <si>
    <t>СС 43%</t>
  </si>
  <si>
    <t xml:space="preserve"> На 1 литр -  440  спирта , 60  мадеры ( правильной ) , 350 воды , 150 насыщенного отвара дубовой коры ( купить в аптеке ,  две-три полные столовые ложки на 400  воды - заварить отстоять сутки ) , одна карамелина , ооочень маленькая щепотка ванили. Что касается цвета , даже "янтарности" то один в один , оттенки можно регулировать насыщенностью коры  и крепостью в пределах 2 % от которой сильно зависит цвет не забывая что  устаканиваеться цвет в течении суток. По запаху не хватает многого и главное запаха виноградного самогона , мадера очень слегка выравнивает но ...По вкусу то дилетанты оценивают его выше магазинного и он действительно не плохой но это конечно НЕ коньяк  , хотя по моим экспериментам люди пытались определить сорт но ни у кого не вызывало сомнения что это действительно коньяк.  8)</t>
  </si>
  <si>
    <t xml:space="preserve">Настаиваем около недели. </t>
  </si>
  <si>
    <t xml:space="preserve">1 столовую ложку сахара </t>
  </si>
  <si>
    <t>2 столовых ложки скорлупы грецких орехов</t>
  </si>
  <si>
    <t>3 столовых ложки коры дубовой</t>
  </si>
  <si>
    <t>1 чайную ложку кориандра</t>
  </si>
  <si>
    <t>На 3-х литрову банку СЭМа кладём :</t>
  </si>
  <si>
    <t>перебор</t>
  </si>
  <si>
    <t>Спирт 70%</t>
  </si>
  <si>
    <t>Дуба кора</t>
  </si>
  <si>
    <t>Кофе зерна</t>
  </si>
  <si>
    <t>Черные изюмины</t>
  </si>
  <si>
    <t>Белые изюмины</t>
  </si>
  <si>
    <t>Карамелька (Дюшес/Барбарис)</t>
  </si>
  <si>
    <t>Ваниль (стручок)</t>
  </si>
  <si>
    <t>3-4 мм</t>
  </si>
  <si>
    <t>После недели настаивания разбавить до 42 и отфильтровать.</t>
  </si>
  <si>
    <t>Разлить в бутылки, дать постоять с месяц, не менее.</t>
  </si>
  <si>
    <t>Кстати, также вкусно, если разбавить швепсом-тоником 25 на 75 примерно.</t>
  </si>
  <si>
    <t>04. Дубовая карамель</t>
  </si>
  <si>
    <t>06. Душистый дуб</t>
  </si>
  <si>
    <t>Спирт 55%</t>
  </si>
  <si>
    <t>очистить,порезать на крупные дольки,семена выбрать</t>
  </si>
  <si>
    <t>Зерна кофе</t>
  </si>
  <si>
    <t>10-15</t>
  </si>
  <si>
    <t>растолочь</t>
  </si>
  <si>
    <t>1/3</t>
  </si>
  <si>
    <t>5-7</t>
  </si>
  <si>
    <t>10</t>
  </si>
  <si>
    <t>2-3</t>
  </si>
  <si>
    <t>коробочки</t>
  </si>
  <si>
    <t>20</t>
  </si>
  <si>
    <t>настойка коньячная "Анжинерный"</t>
  </si>
  <si>
    <t>Спирт 74%</t>
  </si>
  <si>
    <t>Виноградный сок</t>
  </si>
  <si>
    <t>2-3 шт</t>
  </si>
  <si>
    <t>мелконарезанный</t>
  </si>
  <si>
    <t>настаиваем 1-2 недели</t>
  </si>
  <si>
    <t>Стакан зелёных сосновых шишек заливаем 1л. водки,две недели настаиваем в тёплом тёмном месте,периодимчески калапуцая,сливаем с шишек, добавляем 40гр.сахара,даём отстоятся,декантируем. Сам такого не делал,но обязательно попробую.</t>
  </si>
  <si>
    <t>Чтобы не першило в горле нужно кору дуба либо заменить на другую, либо в место 2-х ложек взять три и запарить кипятком. Слить завар, а кору в настой.</t>
  </si>
  <si>
    <t xml:space="preserve">аптечная пять минут в миске с кипятком. Потом все в марлю и вперед. </t>
  </si>
  <si>
    <t>Я последнее время начал кору кипятком ошпаривать. А то блин чайную ложку бросишь в трехлитровую банку - так через три дня там темно-коричневая жидкость с явно дубильным вкусом, аж язык вяжет.</t>
  </si>
  <si>
    <t xml:space="preserve">Где-то на форуме было : Если у 20 куб. шприца отрезать с краю овальный бортик, то он плотно входит в горлышко ПЭТ бутылки. А в шприц , не сильно плотно , слоями заталкиваю - марля-вата-марля- и т.д., до 5ти раз, в зависимости от того, какой прозрачности фильтруемая жидкость. Перцовку фильтрую после суточного отстоя. Одной зарядки шприца хватает на 1.0-1.5л фильтруемой жидкости. Да, еще, у шприца отрезаю носик для иголки(можно и не отрезать)и сверлю еще несколько отверстий. Скорость фильтрации немного увеличивается. Перцовку фильтрую за один раз, получается очень прозрачная. </t>
  </si>
  <si>
    <t>кубебу добавляют в напиток для индонезийских танцовщиц, считая, что она помогает создать особое настроение   У Бачурина-Смирнова рецепт такой : перец красный 10 \черный 4 \ кубеба 4 \  Кубеба специя индонезийская  - в наших широтах вещь редкая . Может кто пробовал - поделитесь опытом .</t>
  </si>
  <si>
    <t>а еще пол ложки корня солодки даст некую карамельность во вкусе.</t>
  </si>
  <si>
    <t xml:space="preserve">немного перепонок ореха (пол столовой ложки)и умягчает и востановит цвет. </t>
  </si>
  <si>
    <t>НЕТ ,классика смягчения спирта это  ложка сахара и пол ложки уксуса на 2,5л разведённого спирта !</t>
  </si>
  <si>
    <t>После перемешивания открываем крыжку, тем самым улучшая вкусовые и обанятельные качества напитка, НО теряем градус, хотя и не много</t>
  </si>
  <si>
    <t>Этот рецепт (если это можно назвать рецептом) мне рассказали водители еще в дни моей юности. Наливаешь рюмку водки берешь лавровый лист и поджигаешь его,когда догорит до половины не туша опускаешь в водку.Все,водка не пахнет ничем,как вода.</t>
  </si>
  <si>
    <t>Применение средств, имеющих выраженный лекарственный эффект, разрешен СЭС не выше 1/3 суточной лечебной дозы на 0,5 литра напитка. Так что говорить о лечении, конечно, не приходится.</t>
  </si>
  <si>
    <t>Про вкус самогона. Есть два универсальных улучшителя вкуса (кроме очистки и ректификации). Если самогон так себе и слишком попахивает, то нужно несколько дней настоять или на изюме или на колгане. Совершенно универсальные очистители (точнее маскирователи запаха, которые не добавляют свой аромат).</t>
  </si>
  <si>
    <t>Общие моменты</t>
  </si>
  <si>
    <t>49. Полынная</t>
  </si>
  <si>
    <t>Полынная</t>
  </si>
  <si>
    <t>пропорции примерно 30гр свежей полыни на литр, не больше. самогон 45% плотность.</t>
  </si>
  <si>
    <t>настаивал недели две. не перегонял второй раз просто фильтровал</t>
  </si>
  <si>
    <t>Если под "свежей" имеется ввиду несушеная, то может быть и верно, хотя условно приняв 90%ную влажность свежей полыни получим эквивалент 3г сухой.</t>
  </si>
  <si>
    <t>Я люблю абсент с горчинкой. Так вот, туда кладу в окрас не более 1,5г сухой на литр. Больше-уже слишком горько.</t>
  </si>
  <si>
    <t>вобщем эпопея началась.</t>
  </si>
  <si>
    <t>так до конца и определив какой фунт имеется ввиду... решил отбросить при взвешивании десятые гр... за исходник взял •  фунт (гривна) =  96 золотников = 0,41 кг</t>
  </si>
  <si>
    <t>в любом случае я отошёл от первоисточника и поставил *болото* на сэме первого сгона с отбором голов 10% АС и хвостов на 40% в *приёмнике*</t>
  </si>
  <si>
    <t>думаю, что точность меры нивелируется разницей в %градусности исходника и качестве полыни...</t>
  </si>
  <si>
    <t>в итоге:</t>
  </si>
  <si>
    <t>на 1л сэма 54%</t>
  </si>
  <si>
    <t>27гр полынного цвета</t>
  </si>
  <si>
    <t>в 3-х литровых банках на три пальца шапки получилось) не хилая навеска...</t>
  </si>
  <si>
    <t>соль - большую щепоть на банку.</t>
  </si>
  <si>
    <t xml:space="preserve">поставил на неделю. </t>
  </si>
  <si>
    <t>мёд ещё не сел - залью и перегон.</t>
  </si>
  <si>
    <t>согнал ночью.</t>
  </si>
  <si>
    <t>самогон ойухительный)))</t>
  </si>
  <si>
    <t>но наверное этот напиток не совсем вписывается в тему Водки...</t>
  </si>
  <si>
    <t>как бы то ни было - всё получилось на 5+ и есть над чем работать...</t>
  </si>
  <si>
    <t>по порядку.</t>
  </si>
  <si>
    <t>полынный настой насытился за неделю</t>
  </si>
  <si>
    <t>навесил мёд - 107гр/1л</t>
  </si>
  <si>
    <t>долил воды до 45%спирта в настое</t>
  </si>
  <si>
    <t>вместе с полынью в аламбик и на малом газу в перегон.</t>
  </si>
  <si>
    <t>головы из расчета 5% АС</t>
  </si>
  <si>
    <t>голова исключительно ароматная, с резким запахом полыни...</t>
  </si>
  <si>
    <t>гнал медленно.</t>
  </si>
  <si>
    <t>взятое тело располовинилось визуально... 1-я часть прозрачная (сластит), 2-я яблочная жёлто-зелёная (горчит).</t>
  </si>
  <si>
    <t>слил вместе. 80% спиртуозность в общем объёме. цвет соломенно-солнечный.</t>
  </si>
  <si>
    <t>хвост пошёл резко, карамельно-коньячного цвета, прогорклый запах полыни, на вкус - горечь и копчёные абсентовые хвосты) при 60% спирта в приёмнике on-line...</t>
  </si>
  <si>
    <t>в хвост ушло процентов 30 от расчетного объёма.</t>
  </si>
  <si>
    <t>***однозначно. следующий настой буду гнать без трав... много грубого они натянули в готовый продукт (либо в качестве эксперимента - подвесить жмых полынный в полотне, только ума не приложу как это сделать в аламбике... доведись покупать сейчас - другой бы у Алексея аламбик взял)</t>
  </si>
  <si>
    <t>уменьшу навеску полыни.***</t>
  </si>
  <si>
    <t>разбавил водой до 45% - появилось помутнение( назову его - Авгардент Полынный с натуральным медовым туманом)))</t>
  </si>
  <si>
    <t>Полынный получился. исключительный напиток.</t>
  </si>
  <si>
    <t>запах - полынное поле</t>
  </si>
  <si>
    <t>пьётся мягко</t>
  </si>
  <si>
    <t>полынная горечь, сладость медовая и тягучее горьковатое полынное послевкусие.</t>
  </si>
  <si>
    <t>в общем-то полынная горечь на любителя, как раз на меня)... думаю, что уменьшив кол-во полыни и перегнав без трав удастся утончить вкус напитка, избавившись от резковатой горчинки...</t>
  </si>
  <si>
    <t xml:space="preserve">ищу мёд) буду ставить-гнать на долгое старение в стекле. </t>
  </si>
  <si>
    <t>залил в 1,5 литрового дубового малыша. посмотрю что будет к Крещению)</t>
  </si>
  <si>
    <t>*подышал 3 дня. спала горькая жгучесть, вкус стал мягче.</t>
  </si>
  <si>
    <t>гнать следующий полынный буду без трав, исходник укреплю до 60%, перед перегоном - траву пролью до 50% (в этой воде и мёд удобней развесить и развести)</t>
  </si>
  <si>
    <t xml:space="preserve">в сэм просится иссоп по моему размышлению, пробовать на заторе не буду, попробую покрасить готовый продукт по абсентовой технологии* </t>
  </si>
  <si>
    <t>а вот тут я поторопился... зря смешивал прозрачный с желтым (это два разных напитка) и хвост подпустил, к тому же чуть постарев-подышав напиток изменился не в лучшую сторону, появилась какая-то "парфюмерия" во вкусе.</t>
  </si>
  <si>
    <t>сделал немного по другому:</t>
  </si>
  <si>
    <t>7,5л сэма 54%</t>
  </si>
  <si>
    <t>полынь - 210 гр.</t>
  </si>
  <si>
    <t>горсть соли.</t>
  </si>
  <si>
    <t>неделя настаивания.</t>
  </si>
  <si>
    <t>слил, траву отжал, промыл водой (2л)</t>
  </si>
  <si>
    <t>в воде развел мед - 800 гр.</t>
  </si>
  <si>
    <t>медовую воду в основное сусло - медленный нагрев, медленный перегон...</t>
  </si>
  <si>
    <t>головы 5% АС</t>
  </si>
  <si>
    <t>1л - 81% цвет - прозрачный, полынно-медовый аромат, вкус - сладкий (элексир)))</t>
  </si>
  <si>
    <t>1л - 80% цвет - соломенно-желтый, полынный запах, вкус - полыный мед с горчинкой (не знаю как описАть)</t>
  </si>
  <si>
    <t>а остальное - ХВОСТ!!! где-то 2,7 л. 66% цвет коньячный, запах абсовый, на вкус дрянь редкостная (думаю для абса его использовать)</t>
  </si>
  <si>
    <t>в общем выход не велик(</t>
  </si>
  <si>
    <t xml:space="preserve">но продукт интересный получается... лучше, чем первый опыт... однозначно, гнать надо БЕЗ ТРАВ! </t>
  </si>
  <si>
    <t>50. Мандариновая</t>
  </si>
  <si>
    <t>Похоже, ты прав. Почистил сейчас мандарин, купленный в российском гипермаркете, так от цедры запах как от краски. А вот настойку когда делал, то мандарины были куплены заграницей. Там и запах был настоящий. Интересно, в каких газовых камерах выдерживают для нас мандарины? У них и шкурка то выглядит по-другому, более гладкая, пупырышки сглаженные. Так что осторожнее с настойкой, не ругайте потом меня!</t>
  </si>
  <si>
    <t>В спирте может масло и вытягивается, а в самогоне я не заметил. Делать надо по рецепту и все будет нормально без горечи. А масло должно на ватке остаться, все равно процеживать надо, шприцем в банке лазить не удобно</t>
  </si>
  <si>
    <t>Цитрусовые корки (цедру) лучше настаивать на крепком спирте, можно и на чистом. Всё то, что в них есть вкусного, в воде не растворяется. После настаивания и разбавлении приходится снять с поверхности слой масла (шприцем). Оно лишнее - на воздухе окисляется и горчит.</t>
  </si>
  <si>
    <t xml:space="preserve">Красивый насыщеный гранатовый цвет. немного фруктозы. </t>
  </si>
  <si>
    <t>особенно когда подкрасишь крепкозаваренным раствором чая "Каркадэ" - (чайная роза, суданская роза, гибискус).</t>
  </si>
  <si>
    <t xml:space="preserve">Я брал самогон двойной перегонки, очищенный как принято и обработанный нагревом, потом холодом и подслащенный слегка. На 1 литр некрепкого самогона побрил простым станком с лезвием два мандарина. Настаивал сутки. </t>
  </si>
  <si>
    <t>Взять 1 бутылку водки, 2 мандарина средней величины. Помыть и обтереть плод, срезать только оранжевую кожицу, исключая совершенно присутствие белой. Настаивать не более 2 дней, потом профильтровать обычным способом.</t>
  </si>
  <si>
    <t>Мандариновая</t>
  </si>
  <si>
    <t>51. Липовая</t>
  </si>
  <si>
    <t>Липовая</t>
  </si>
  <si>
    <t>20л водки (42 гр.об.)  жменя липового цвета + жменя зверобоя (верхней части растения)на недельку в тёмное место далее цедим-фильтруем неделька отдыха. Всё.</t>
  </si>
  <si>
    <t>52. Старомосковская</t>
  </si>
  <si>
    <t>Рецепт использован не правильно, это старинный рецепт . Состав назван правильно, но в этом рецепте также сказано, что обязательно надо перегонять.</t>
  </si>
  <si>
    <t>Рецепт, кстати, неправильный. Скорее всего ты его не делал, иначе бы написал, что горечь и вонь неимоверная получится. Навеска трав дана на 10литров спирта. На литр нормально получается, если всего, кроме аниса, брать по 8г, а вместо аниса взять бадьяна грамма 4 (пишу на память, но вроде так).</t>
  </si>
  <si>
    <t>Это рецепт старомосковской водки. Я ее делал несколько раз, выкладывал где то на форуме весной - лень искать где. Вполне достойно.</t>
  </si>
  <si>
    <t>Важно если вы вместо спирта использовали водку, то в данном случае ее можно нё разбавлять водой или разбавить совсем немного.</t>
  </si>
  <si>
    <t xml:space="preserve">После этого в настой необходимо добавить 1 5 л холодной сырой воды (Желательнее чтобы вода была ключевая) и все это вместе перегнать через дистилляционный аппарат. </t>
  </si>
  <si>
    <t xml:space="preserve">Должно настояться в течении 18 дней. </t>
  </si>
  <si>
    <t xml:space="preserve">Для приготовления этой водки нам понадобиться: 40 г имбиря, 40 г калгана, 40 г шалфея, 40 г мяты 40 г аниса залить 1 л спирта. </t>
  </si>
  <si>
    <t>Б</t>
  </si>
  <si>
    <t>Спирт 43%</t>
  </si>
  <si>
    <t>2 см</t>
  </si>
  <si>
    <t>12. Ерофеич</t>
  </si>
  <si>
    <t>Лапчатка Прямостоящая</t>
  </si>
  <si>
    <t>пункт 2 полное дерьмо. Пыль и обломки. Настой мутный и совсем не красный. Не использую.</t>
  </si>
  <si>
    <t>Литр 70% самогона , 50мл семян дягиля нового урожая ,небольшой кусочек его же корня (грамм 20-25)  25мл тмина , цедра с 1 апельсина . Это как бы база . Можно немного мяты и полыни добавить . Замачиваю дней 5 , доливаю пол литра воды и на перегон . Далее выравниваю до 45 %</t>
  </si>
  <si>
    <t>зубчик</t>
  </si>
  <si>
    <t>Соль</t>
  </si>
  <si>
    <t>молотый</t>
  </si>
  <si>
    <t>поваренная</t>
  </si>
  <si>
    <t>растереть</t>
  </si>
  <si>
    <t>порезать пополам</t>
  </si>
  <si>
    <t>лист</t>
  </si>
  <si>
    <t>СС 40%</t>
  </si>
  <si>
    <t>Липа (цветки)</t>
  </si>
  <si>
    <t>примерно 2/3 стакана на 1 литр (только цветы, частично подсушенные, частично свежие). Настаивал около двух недель, хотя в старинной книге "о дистилляции и двоении водок" написано, что вымачивать в алкоголе "всякие цветы два дня или даже одни сутки". После фильтрации получил настой светло- коньячного цвета с характерным липовым ароматом. Добавляю его в сортировку (из дистиллята) в различных сочетаниях, по вкусу, а так же в другие напитки на основе дубовой древесины.Если в напитке содержится мёд, то потогонный эфект обеспечен, при этом любую простуду (в начальной стадии) вылечивает за раз.</t>
  </si>
  <si>
    <t>5г</t>
  </si>
  <si>
    <t xml:space="preserve"> Две жмени сухих листьев крапивы на 3л бутыль Водки(имеется в виду домашняя). Настаивать не меньше 2 недель в теплом месте. Отфильтровать, отжать, вкус и аромат вас ОЧЕНЬ УДИВЯТ И ОБРАДУЮТ.</t>
  </si>
  <si>
    <t>30. Солодка</t>
  </si>
  <si>
    <t xml:space="preserve">09. </t>
  </si>
  <si>
    <t>Апельсин (кожура)</t>
  </si>
  <si>
    <t>половина</t>
  </si>
  <si>
    <t>Настаивать 2-е недели.</t>
  </si>
  <si>
    <t>0,5л</t>
  </si>
  <si>
    <t>Настаивать 10 дней ПОТОМ добавить сахар</t>
  </si>
  <si>
    <t>1,5л</t>
  </si>
  <si>
    <t>до упора в 3хл банку</t>
  </si>
  <si>
    <t>Корень калгана</t>
  </si>
  <si>
    <t>Анис</t>
  </si>
  <si>
    <t>Фенхель</t>
  </si>
  <si>
    <t>Шалфей</t>
  </si>
  <si>
    <t>Мелисса</t>
  </si>
  <si>
    <t>мед???</t>
  </si>
  <si>
    <t>см</t>
  </si>
  <si>
    <t>Молотый мус орех</t>
  </si>
  <si>
    <t>??</t>
  </si>
  <si>
    <t xml:space="preserve">Настаиваем  не менее 3х месяцев. </t>
  </si>
  <si>
    <t>Зира</t>
  </si>
  <si>
    <t>Ананас настаиваем не больше недели.</t>
  </si>
  <si>
    <t>Ананас</t>
  </si>
  <si>
    <t>Порезать свежий ананас кубиками. Примерно 1,5х1,5. Заложить в трехлитровую банку на четверть (не нужно больше, можно даже меньше).</t>
  </si>
  <si>
    <t>На три четверти залить 50% алкоголем. Настаивать не более двух недель. Потом тщательно отфильтровать. Можно пить сразу.</t>
  </si>
  <si>
    <t>Боярышник</t>
  </si>
  <si>
    <t>Яблочный сок</t>
  </si>
  <si>
    <t>после соковыжималки, процедить через марлю</t>
  </si>
  <si>
    <t>Не пастеризуем, не кипятим, можно выдержать в холодильнике 1-2 дня, после чего слить с осадка получившуюся прозрачную часть, а можно и сразу смешать со спиртом.</t>
  </si>
  <si>
    <t>Смешиваем сок с водкой чтобы получилось 25%.</t>
  </si>
  <si>
    <t>оставляем на 2-3 недели</t>
  </si>
  <si>
    <t>после того как сок осветлился фильтруем его и разливаем в бутылки.</t>
  </si>
  <si>
    <t>Яблоко</t>
  </si>
  <si>
    <t>1 шт</t>
  </si>
  <si>
    <t xml:space="preserve">Снежный кальвиль или Голден, </t>
  </si>
  <si>
    <t xml:space="preserve"> тонко срезаем с яблока кожуру.</t>
  </si>
  <si>
    <t>На горло ставим терку и трем яблоко, чтоб вся стружка сразу падала в жидкость.</t>
  </si>
  <si>
    <t>Дубовая кора</t>
  </si>
  <si>
    <t>Бросаем кожурку и сердцевину</t>
  </si>
  <si>
    <t>ставим в теплое место на 7-10 дней.</t>
  </si>
  <si>
    <t>Яблоки</t>
  </si>
  <si>
    <t>СС 96%</t>
  </si>
  <si>
    <t>лимона</t>
  </si>
  <si>
    <t>В горячую воду закидываю сахар и кожуру лимона, хорошо размешиваю до растворения ванильного сахара и заливаю в спирт.</t>
  </si>
  <si>
    <t>Далее настаиваю в течение 2-4 дней при комнатной температуре.</t>
  </si>
  <si>
    <t>Далее профильтровать через ватные диски получив красивый и насыщенный жёлтый цвет приятного на вкус продукта с лёгким запахом лимона.</t>
  </si>
  <si>
    <t>Лайм</t>
  </si>
  <si>
    <t>с лаймов снимаю цедру, заливаю СС.Настаиваю 5дней.</t>
  </si>
  <si>
    <t>1 день</t>
  </si>
  <si>
    <t>и еще в банку</t>
  </si>
  <si>
    <t>Бритые лаймы режу на 4части и в соковыжималку.Полученный сок в банку 0.8л и заливаю тоже сэмом,хорошо взбалтываю и в холодильник.</t>
  </si>
  <si>
    <t>Раз в день,проверяю ,должна осесть вся муть,если не осела ,встряхиваю как следует и опять на место.</t>
  </si>
  <si>
    <t>Через 5дней настой цедры сливаю в 4х л бутыль,настой сока лайма по трубочке туда же,но без мути осадка,осадок в помойку.</t>
  </si>
  <si>
    <t>6 -7</t>
  </si>
  <si>
    <t>Добавляю сах.сироп 300мл из сах.+вода 1кг на 1литр вскипятнуть до полного растворения сахара.Добавлять охлаждённым.</t>
  </si>
  <si>
    <t>Ржаной хлеб</t>
  </si>
  <si>
    <t>тяжелый, слегка влажный (не рассыпчатый) и очень темный</t>
  </si>
  <si>
    <t>Настаивал две недели. Слить и тщательно отфильтровать.</t>
  </si>
  <si>
    <t>Бородинский хлеб</t>
  </si>
  <si>
    <t>???</t>
  </si>
  <si>
    <t>Эстрагон (тархун)</t>
  </si>
  <si>
    <t>Три дня настаивать</t>
  </si>
  <si>
    <t>веточка 15-20 см</t>
  </si>
  <si>
    <t>маленькая веточка</t>
  </si>
  <si>
    <t>На неделю</t>
  </si>
  <si>
    <t>с косточками</t>
  </si>
  <si>
    <t>На месяц</t>
  </si>
  <si>
    <t>можно делать вторяк</t>
  </si>
  <si>
    <t>20 дней</t>
  </si>
  <si>
    <t>остатки залить водой и если что - разбавить</t>
  </si>
  <si>
    <t>ванили по вкусу, но лучше по более, и разные специи по вкусу, например кардамон или кориандр, можно и мускат и гвоздику.</t>
  </si>
  <si>
    <t>Варим крепкий кофе из 100 грамм хорошего свежемолотого кофе в 500 мл воды</t>
  </si>
  <si>
    <t>После того как сварится заливаем в литровую банку и плотно закрываем крышкой. Отправляем настаиваться в холодильник.</t>
  </si>
  <si>
    <t>На следующий день фильтруем кофейный настой без фанатизма и выливаем в трехлитровую банку.</t>
  </si>
  <si>
    <t>Туда же выливаем 1200 мл 96% спирта.</t>
  </si>
  <si>
    <t>Коньяк</t>
  </si>
  <si>
    <t>Добавляем 100 мл хорошего коньяка. Ваниль и гвоздику</t>
  </si>
  <si>
    <t>Делаем сироп из 600 грамм сахара и 500 мл воды. Выливаем его в ту же трехлитровую банку.</t>
  </si>
  <si>
    <t xml:space="preserve">Доливаем все это до трех литров хорошей водой, перемешиваем и опять слегка фильтруем (избавляемся от мути в кофе и в сиропе). </t>
  </si>
  <si>
    <t>+</t>
  </si>
  <si>
    <t xml:space="preserve">Банку плотно закрываем. Настаиваем месяц. Затем с пристрастием фильтруем и разливаем в маленькие бутылочки (потому что много за один раз обычно не выпивается). </t>
  </si>
  <si>
    <t>С кофе употреблять</t>
  </si>
  <si>
    <t>Молоко</t>
  </si>
  <si>
    <t>Какао</t>
  </si>
  <si>
    <t>СС 30%</t>
  </si>
  <si>
    <t>Вскипятить молоко, закрыть крышкой, после остывания снять пенку.</t>
  </si>
  <si>
    <t>Какао смешать с сахаром, и понемногу смешивать молоко с какао, высыпая какао в молоко, (чтобы не было комков !). Мешать до однообразной массы.</t>
  </si>
  <si>
    <t>Затем вылить водку. Процедить готовую смесь через марлю. Продукт готов к употреблению сразу.</t>
  </si>
  <si>
    <t>Но лучше настоять неделю.</t>
  </si>
  <si>
    <t>Сливки</t>
  </si>
  <si>
    <t>Шоколадка</t>
  </si>
  <si>
    <t>100г, на какао-масле</t>
  </si>
  <si>
    <t>Сливки вскипятить, венчиком разбодяжить шоколадку. опционально пару ст ложек сахара, по остыванию венчиком вмешать 0,5л водки.</t>
  </si>
  <si>
    <t>По остыванию венчиком вмешать 0,5л водки.</t>
  </si>
  <si>
    <t>лимонов</t>
  </si>
  <si>
    <t>Лимоны не забываем окунуть в кипяток на несколько секунд,чтобы ушла хрень от опрыскивания химикатами</t>
  </si>
  <si>
    <t>непастеризованное</t>
  </si>
  <si>
    <t>В банку, выложить цедру лимонов, залить спиртом и закрыть крышкой. Оставить в тёмном месте на 4 дня.</t>
  </si>
  <si>
    <t>Через 4 дня вскипятить молоко с сахаром и дать покипеть 2-3 минуты. Добавить содержимое стручка ванили. Внимание!Нужно постоянно мешать молоко, иначе сахар прилипнет ко дну кастрюли.</t>
  </si>
  <si>
    <t>Остудить хорошо. Отфильтровать молоко через марлю.</t>
  </si>
  <si>
    <t>Спирт с цедрой тоже отфильтровать, цедру выбросить</t>
  </si>
  <si>
    <t>Соединить молочную смесь со спиртовой. Хорошо всё перемешать и разлить по бутылкам.</t>
  </si>
  <si>
    <t>Хранить в холодильнике и пить в холодном виде.</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</si>
</sst>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1"/>
      <color rgb="FFFF0000"/>
      <name val="Calibri"/>
      <family val="2"/>
      <charset val="204"/>
      <scheme val="minor"/>
    </font>
    <font>
      <b/>
      <sz val="11"/>
      <color theme="1"/>
      <name val="Calibri"/>
      <family val="2"/>
      <charset val="204"/>
      <scheme val="minor"/>
    </font>
    <font>
      <u/>
      <sz val="11"/>
      <color theme="10"/>
      <name val="Calibri"/>
      <family val="2"/>
      <charset val="204"/>
      <scheme val="minor"/>
    </font>
    <font>
      <b/>
      <sz val="11"/>
      <color rgb="FFFF0000"/>
      <name val="Calibri"/>
      <family val="2"/>
      <charset val="204"/>
      <scheme val="minor"/>
    </font>
    <font>
      <sz val="11"/>
      <color rgb="FF92D050"/>
      <name val="Calibri"/>
      <family val="2"/>
      <charset val="204"/>
      <scheme val="minor"/>
    </font>
    <font>
      <sz val="11"/>
      <color rgb="FF0070C0"/>
      <name val="Calibri"/>
      <family val="2"/>
      <charset val="204"/>
      <scheme val="minor"/>
    </font>
    <font>
      <sz val="11"/>
      <name val="Calibri"/>
      <family val="2"/>
      <charset val="204"/>
      <scheme val="minor"/>
    </font>
  </fonts>
  <fills count="8">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rgb="FF00B050"/>
        <bgColor indexed="64"/>
      </patternFill>
    </fill>
    <fill>
      <patternFill patternType="solid">
        <fgColor theme="0" tint="-0.34998626667073579"/>
        <bgColor indexed="64"/>
      </patternFill>
    </fill>
    <fill>
      <patternFill patternType="solid">
        <fgColor rgb="FFFFC000"/>
        <bgColor indexed="64"/>
      </patternFill>
    </fill>
    <fill>
      <patternFill patternType="solid">
        <fgColor rgb="FFFF0000"/>
        <bgColor indexed="64"/>
      </patternFill>
    </fill>
  </fills>
  <borders count="4">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58">
    <xf numFmtId="0" fontId="0" fillId="0" borderId="0" xfId="0"/>
    <xf numFmtId="0" fontId="3" fillId="0" borderId="0" xfId="1"/>
    <xf numFmtId="0" fontId="0" fillId="0" borderId="1" xfId="0" applyFill="1" applyBorder="1"/>
    <xf numFmtId="0" fontId="0" fillId="0" borderId="2" xfId="0" applyBorder="1"/>
    <xf numFmtId="0" fontId="0" fillId="0" borderId="2" xfId="0" applyFill="1" applyBorder="1"/>
    <xf numFmtId="0" fontId="0" fillId="2" borderId="3" xfId="0" applyFill="1" applyBorder="1"/>
    <xf numFmtId="0" fontId="0" fillId="2" borderId="0" xfId="0" applyFill="1"/>
    <xf numFmtId="0" fontId="0" fillId="3" borderId="0" xfId="0" applyFill="1"/>
    <xf numFmtId="0" fontId="0" fillId="0" borderId="0" xfId="0" applyAlignment="1">
      <alignment horizontal="center"/>
    </xf>
    <xf numFmtId="0" fontId="1" fillId="0" borderId="0" xfId="0" applyFont="1"/>
    <xf numFmtId="0" fontId="3" fillId="0" borderId="0" xfId="1" applyAlignment="1" applyProtection="1"/>
    <xf numFmtId="0" fontId="0" fillId="0" borderId="0" xfId="0" applyNumberFormat="1"/>
    <xf numFmtId="0" fontId="2" fillId="2" borderId="0" xfId="0" applyFont="1" applyFill="1"/>
    <xf numFmtId="0" fontId="0" fillId="3" borderId="0" xfId="0" applyFill="1" applyAlignment="1">
      <alignment horizontal="center"/>
    </xf>
    <xf numFmtId="0" fontId="2" fillId="0" borderId="0" xfId="0" applyFont="1"/>
    <xf numFmtId="0" fontId="0" fillId="0" borderId="0" xfId="0" applyFont="1"/>
    <xf numFmtId="0" fontId="0" fillId="4" borderId="0" xfId="0" applyFill="1"/>
    <xf numFmtId="0" fontId="1" fillId="4" borderId="0" xfId="0" applyFont="1" applyFill="1"/>
    <xf numFmtId="0" fontId="0" fillId="4" borderId="0" xfId="0" applyFont="1" applyFill="1"/>
    <xf numFmtId="0" fontId="0" fillId="0" borderId="0" xfId="0" applyFill="1"/>
    <xf numFmtId="49" fontId="0" fillId="0" borderId="0" xfId="0" applyNumberFormat="1"/>
    <xf numFmtId="0" fontId="0" fillId="0" borderId="0" xfId="0" applyNumberFormat="1" applyAlignment="1">
      <alignment wrapText="1"/>
    </xf>
    <xf numFmtId="0" fontId="2" fillId="0" borderId="0" xfId="0" applyFont="1" applyAlignment="1">
      <alignment horizontal="center"/>
    </xf>
    <xf numFmtId="0" fontId="4" fillId="0" borderId="0" xfId="0" applyFont="1"/>
    <xf numFmtId="0" fontId="0" fillId="0" borderId="0" xfId="0" applyAlignment="1">
      <alignment horizontal="left"/>
    </xf>
    <xf numFmtId="0" fontId="0" fillId="0" borderId="0" xfId="0" applyAlignment="1"/>
    <xf numFmtId="0" fontId="0" fillId="5" borderId="0" xfId="0" applyFill="1"/>
    <xf numFmtId="0" fontId="0" fillId="0" borderId="0" xfId="0" applyFill="1" applyBorder="1"/>
    <xf numFmtId="0" fontId="1" fillId="2" borderId="0" xfId="0" applyFont="1" applyFill="1"/>
    <xf numFmtId="16" fontId="0" fillId="0" borderId="0" xfId="0" applyNumberFormat="1"/>
    <xf numFmtId="0" fontId="5" fillId="4" borderId="0" xfId="0" applyFont="1" applyFill="1"/>
    <xf numFmtId="0" fontId="6" fillId="0" borderId="2" xfId="0" applyFont="1" applyBorder="1"/>
    <xf numFmtId="0" fontId="6" fillId="0" borderId="0" xfId="0" applyFont="1"/>
    <xf numFmtId="0" fontId="6" fillId="0" borderId="2" xfId="0" applyFont="1" applyFill="1" applyBorder="1"/>
    <xf numFmtId="0" fontId="0" fillId="6" borderId="0" xfId="0" applyFill="1"/>
    <xf numFmtId="0" fontId="0" fillId="7" borderId="0" xfId="0" applyFill="1"/>
    <xf numFmtId="0" fontId="1" fillId="0" borderId="0" xfId="0" applyFont="1" applyFill="1"/>
    <xf numFmtId="0" fontId="0" fillId="0" borderId="0" xfId="0"/>
    <xf numFmtId="0" fontId="0" fillId="2" borderId="0" xfId="0" applyFill="1"/>
    <xf numFmtId="0" fontId="0" fillId="3" borderId="0" xfId="0" applyFill="1"/>
    <xf numFmtId="0" fontId="1" fillId="0" borderId="0" xfId="0" applyFont="1"/>
    <xf numFmtId="0" fontId="0" fillId="4" borderId="0" xfId="0" applyFill="1"/>
    <xf numFmtId="0" fontId="1" fillId="4" borderId="0" xfId="0" applyFont="1" applyFill="1"/>
    <xf numFmtId="0" fontId="0" fillId="0" borderId="0" xfId="0"/>
    <xf numFmtId="0" fontId="0" fillId="2" borderId="0" xfId="0" applyFill="1"/>
    <xf numFmtId="0" fontId="0" fillId="3" borderId="0" xfId="0" applyFill="1"/>
    <xf numFmtId="0" fontId="0" fillId="0" borderId="0" xfId="0" applyNumberFormat="1"/>
    <xf numFmtId="0" fontId="0" fillId="4" borderId="0" xfId="0" applyFill="1"/>
    <xf numFmtId="0" fontId="0" fillId="7" borderId="0" xfId="0" applyFill="1"/>
    <xf numFmtId="49" fontId="0" fillId="4" borderId="0" xfId="0" applyNumberFormat="1" applyFill="1"/>
    <xf numFmtId="0" fontId="0" fillId="0" borderId="0" xfId="0"/>
    <xf numFmtId="0" fontId="0" fillId="2" borderId="0" xfId="0" applyFill="1"/>
    <xf numFmtId="0" fontId="0" fillId="3" borderId="0" xfId="0" applyFill="1"/>
    <xf numFmtId="0" fontId="0" fillId="0" borderId="0" xfId="0" applyNumberFormat="1"/>
    <xf numFmtId="0" fontId="0" fillId="4" borderId="0" xfId="0" applyFill="1"/>
    <xf numFmtId="49" fontId="0" fillId="0" borderId="0" xfId="0" applyNumberFormat="1"/>
    <xf numFmtId="0" fontId="7" fillId="0" borderId="0" xfId="0" applyFont="1" applyFill="1"/>
    <xf numFmtId="0" fontId="0" fillId="0" borderId="0" xfId="0" applyNumberFormat="1" applyAlignment="1">
      <alignment horizontal="center" wrapText="1"/>
    </xf>
  </cellXfs>
  <cellStyles count="2">
    <cellStyle name="Гиперссылка" xfId="1" builtinId="8"/>
    <cellStyle name="Обычный" xfId="0" builtinId="0"/>
  </cellStyles>
  <dxfs count="7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88;&#1077;&#1094;&#1077;&#1087;&#1090;&#109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ГЛАВЛЕНИЕ"/>
      <sheetName val="СПИСОК ИНГРИДИЕНТОВ"/>
      <sheetName val="Сахарный колер"/>
      <sheetName val="01. Настойка Расторопши"/>
      <sheetName val="02. Дубрава"/>
      <sheetName val="03. Анисовая настойка"/>
      <sheetName val="05. Коньяк по латгальски"/>
      <sheetName val="07. Перцовка"/>
      <sheetName val="08. Укропная"/>
      <sheetName val="10. Настойка на зернах кофе"/>
      <sheetName val="11. Можжевеловая"/>
      <sheetName val="13. Тминная"/>
      <sheetName val="14. Апельсиновая"/>
      <sheetName val="15. Грушевая"/>
      <sheetName val="16. Ананасовка"/>
      <sheetName val="17. Рябиновая"/>
      <sheetName val="18. Боярышник"/>
      <sheetName val="19. Яблочная"/>
      <sheetName val="20. Лимонная"/>
      <sheetName val="21. Лаймовая"/>
      <sheetName val="22. Крапивная"/>
      <sheetName val="23. Шиповник"/>
      <sheetName val="24. На шишках сосны"/>
      <sheetName val="25. Ржаная"/>
      <sheetName val="26. Грейпфрутовка"/>
      <sheetName val="27. Мелисента"/>
      <sheetName val="28. Черносливовая"/>
      <sheetName val="29. Калгановая"/>
      <sheetName val="30. Чесночная"/>
      <sheetName val="31. Кедровая"/>
      <sheetName val="32. Хреновуха"/>
    </sheetNames>
    <sheetDataSet>
      <sheetData sheetId="0" refreshError="1"/>
      <sheetData sheetId="1" refreshError="1">
        <row r="4">
          <cell r="C4">
            <v>1</v>
          </cell>
        </row>
        <row r="6">
          <cell r="C6">
            <v>1</v>
          </cell>
        </row>
        <row r="7">
          <cell r="C7">
            <v>1</v>
          </cell>
        </row>
        <row r="9">
          <cell r="C9">
            <v>1</v>
          </cell>
        </row>
        <row r="10">
          <cell r="C10">
            <v>1</v>
          </cell>
        </row>
        <row r="15">
          <cell r="C15">
            <v>0</v>
          </cell>
        </row>
        <row r="24">
          <cell r="C24">
            <v>1</v>
          </cell>
        </row>
        <row r="25">
          <cell r="C25">
            <v>1</v>
          </cell>
        </row>
        <row r="26">
          <cell r="C26">
            <v>1</v>
          </cell>
        </row>
        <row r="27">
          <cell r="C27">
            <v>1</v>
          </cell>
        </row>
        <row r="28">
          <cell r="C28">
            <v>1</v>
          </cell>
        </row>
        <row r="29">
          <cell r="C29">
            <v>1</v>
          </cell>
        </row>
        <row r="30">
          <cell r="C30">
            <v>1</v>
          </cell>
        </row>
        <row r="31">
          <cell r="C31">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tabSelected="1" workbookViewId="0">
      <selection activeCell="A45" sqref="A45"/>
    </sheetView>
  </sheetViews>
  <sheetFormatPr defaultRowHeight="15" x14ac:dyDescent="0.25"/>
  <cols>
    <col min="1" max="1" width="27.140625" bestFit="1" customWidth="1"/>
    <col min="4" max="4" width="15.5703125" bestFit="1" customWidth="1"/>
    <col min="6" max="6" width="15" bestFit="1" customWidth="1"/>
  </cols>
  <sheetData>
    <row r="1" spans="1:6" x14ac:dyDescent="0.25">
      <c r="A1" s="23" t="s">
        <v>737</v>
      </c>
    </row>
    <row r="3" spans="1:6" s="22" customFormat="1" x14ac:dyDescent="0.25">
      <c r="A3" s="22" t="s">
        <v>0</v>
      </c>
      <c r="B3" s="22" t="s">
        <v>145</v>
      </c>
      <c r="D3" s="22" t="s">
        <v>339</v>
      </c>
      <c r="F3" s="22" t="s">
        <v>343</v>
      </c>
    </row>
    <row r="4" spans="1:6" x14ac:dyDescent="0.25">
      <c r="A4" s="1" t="s">
        <v>1</v>
      </c>
      <c r="B4" s="7"/>
    </row>
    <row r="5" spans="1:6" x14ac:dyDescent="0.25">
      <c r="A5" s="1" t="s">
        <v>59</v>
      </c>
      <c r="B5" s="7"/>
      <c r="D5" s="16"/>
    </row>
    <row r="6" spans="1:6" x14ac:dyDescent="0.25">
      <c r="A6" s="1" t="s">
        <v>79</v>
      </c>
      <c r="B6" s="7">
        <v>2</v>
      </c>
      <c r="D6" s="16"/>
      <c r="F6" s="7">
        <v>2</v>
      </c>
    </row>
    <row r="7" spans="1:6" x14ac:dyDescent="0.25">
      <c r="A7" s="1" t="s">
        <v>1361</v>
      </c>
    </row>
    <row r="8" spans="1:6" x14ac:dyDescent="0.25">
      <c r="A8" s="1" t="s">
        <v>209</v>
      </c>
      <c r="B8" s="7"/>
    </row>
    <row r="9" spans="1:6" x14ac:dyDescent="0.25">
      <c r="A9" s="1" t="s">
        <v>1362</v>
      </c>
    </row>
    <row r="10" spans="1:6" x14ac:dyDescent="0.25">
      <c r="A10" s="1" t="s">
        <v>214</v>
      </c>
      <c r="B10" s="7">
        <v>3</v>
      </c>
    </row>
    <row r="11" spans="1:6" x14ac:dyDescent="0.25">
      <c r="A11" s="1" t="s">
        <v>97</v>
      </c>
      <c r="B11" s="7">
        <v>3</v>
      </c>
    </row>
    <row r="12" spans="1:6" x14ac:dyDescent="0.25">
      <c r="A12" s="1" t="s">
        <v>1495</v>
      </c>
    </row>
    <row r="13" spans="1:6" x14ac:dyDescent="0.25">
      <c r="A13" s="1" t="s">
        <v>172</v>
      </c>
    </row>
    <row r="14" spans="1:6" x14ac:dyDescent="0.25">
      <c r="A14" s="1" t="s">
        <v>111</v>
      </c>
      <c r="B14" s="7">
        <v>2</v>
      </c>
      <c r="F14" s="7">
        <v>1</v>
      </c>
    </row>
    <row r="15" spans="1:6" x14ac:dyDescent="0.25">
      <c r="A15" s="1" t="s">
        <v>1478</v>
      </c>
      <c r="C15" s="35"/>
    </row>
    <row r="16" spans="1:6" x14ac:dyDescent="0.25">
      <c r="A16" s="1" t="s">
        <v>136</v>
      </c>
    </row>
    <row r="17" spans="1:3" x14ac:dyDescent="0.25">
      <c r="A17" s="1" t="s">
        <v>146</v>
      </c>
      <c r="B17" s="7">
        <v>4</v>
      </c>
    </row>
    <row r="18" spans="1:3" x14ac:dyDescent="0.25">
      <c r="A18" s="1" t="s">
        <v>169</v>
      </c>
      <c r="B18" s="7"/>
    </row>
    <row r="19" spans="1:3" x14ac:dyDescent="0.25">
      <c r="A19" s="1" t="s">
        <v>242</v>
      </c>
    </row>
    <row r="20" spans="1:3" x14ac:dyDescent="0.25">
      <c r="A20" s="1" t="s">
        <v>243</v>
      </c>
      <c r="C20" s="48"/>
    </row>
    <row r="21" spans="1:3" x14ac:dyDescent="0.25">
      <c r="A21" s="1" t="s">
        <v>286</v>
      </c>
    </row>
    <row r="22" spans="1:3" x14ac:dyDescent="0.25">
      <c r="A22" s="1" t="s">
        <v>355</v>
      </c>
    </row>
    <row r="23" spans="1:3" x14ac:dyDescent="0.25">
      <c r="A23" s="1" t="s">
        <v>358</v>
      </c>
    </row>
    <row r="24" spans="1:3" x14ac:dyDescent="0.25">
      <c r="A24" s="1" t="s">
        <v>359</v>
      </c>
    </row>
    <row r="25" spans="1:3" x14ac:dyDescent="0.25">
      <c r="A25" s="1" t="s">
        <v>361</v>
      </c>
      <c r="B25" s="7"/>
    </row>
    <row r="26" spans="1:3" x14ac:dyDescent="0.25">
      <c r="A26" s="1" t="s">
        <v>362</v>
      </c>
      <c r="C26" s="56"/>
    </row>
    <row r="27" spans="1:3" x14ac:dyDescent="0.25">
      <c r="A27" s="1" t="s">
        <v>364</v>
      </c>
      <c r="C27" s="48"/>
    </row>
    <row r="28" spans="1:3" x14ac:dyDescent="0.25">
      <c r="A28" s="1" t="s">
        <v>395</v>
      </c>
    </row>
    <row r="29" spans="1:3" x14ac:dyDescent="0.25">
      <c r="A29" s="1" t="s">
        <v>397</v>
      </c>
      <c r="C29" s="48"/>
    </row>
    <row r="30" spans="1:3" x14ac:dyDescent="0.25">
      <c r="A30" s="1" t="s">
        <v>403</v>
      </c>
    </row>
    <row r="31" spans="1:3" x14ac:dyDescent="0.25">
      <c r="A31" s="1" t="s">
        <v>404</v>
      </c>
    </row>
    <row r="32" spans="1:3" x14ac:dyDescent="0.25">
      <c r="A32" s="1" t="s">
        <v>405</v>
      </c>
      <c r="C32" s="34"/>
    </row>
    <row r="33" spans="1:3" x14ac:dyDescent="0.25">
      <c r="A33" s="1" t="s">
        <v>1494</v>
      </c>
    </row>
    <row r="34" spans="1:3" x14ac:dyDescent="0.25">
      <c r="A34" s="1" t="s">
        <v>515</v>
      </c>
      <c r="C34" s="34"/>
    </row>
    <row r="35" spans="1:3" x14ac:dyDescent="0.25">
      <c r="A35" s="1" t="s">
        <v>566</v>
      </c>
      <c r="C35" s="34"/>
    </row>
    <row r="36" spans="1:3" x14ac:dyDescent="0.25">
      <c r="A36" s="1" t="s">
        <v>738</v>
      </c>
      <c r="C36" s="34"/>
    </row>
    <row r="37" spans="1:3" x14ac:dyDescent="0.25">
      <c r="A37" s="1" t="s">
        <v>807</v>
      </c>
      <c r="C37" s="34"/>
    </row>
    <row r="38" spans="1:3" x14ac:dyDescent="0.25">
      <c r="A38" s="1" t="s">
        <v>884</v>
      </c>
      <c r="C38" s="34"/>
    </row>
    <row r="39" spans="1:3" x14ac:dyDescent="0.25">
      <c r="A39" s="1" t="s">
        <v>992</v>
      </c>
      <c r="C39" s="34"/>
    </row>
    <row r="40" spans="1:3" x14ac:dyDescent="0.25">
      <c r="A40" s="1" t="s">
        <v>1141</v>
      </c>
      <c r="C40" s="34"/>
    </row>
    <row r="41" spans="1:3" x14ac:dyDescent="0.25">
      <c r="A41" s="1" t="s">
        <v>1213</v>
      </c>
    </row>
    <row r="42" spans="1:3" x14ac:dyDescent="0.25">
      <c r="A42" s="1" t="s">
        <v>1214</v>
      </c>
    </row>
    <row r="43" spans="1:3" x14ac:dyDescent="0.25">
      <c r="A43" s="1" t="s">
        <v>1215</v>
      </c>
      <c r="B43" s="7">
        <v>2</v>
      </c>
    </row>
    <row r="44" spans="1:3" x14ac:dyDescent="0.25">
      <c r="A44" s="1" t="s">
        <v>1220</v>
      </c>
    </row>
    <row r="45" spans="1:3" x14ac:dyDescent="0.25">
      <c r="A45" s="1" t="s">
        <v>1221</v>
      </c>
    </row>
    <row r="46" spans="1:3" x14ac:dyDescent="0.25">
      <c r="A46" s="1" t="s">
        <v>1240</v>
      </c>
    </row>
    <row r="47" spans="1:3" x14ac:dyDescent="0.25">
      <c r="A47" s="1" t="s">
        <v>1296</v>
      </c>
      <c r="B47" s="7"/>
    </row>
    <row r="48" spans="1:3" x14ac:dyDescent="0.25">
      <c r="A48" s="1" t="s">
        <v>1302</v>
      </c>
    </row>
    <row r="49" spans="1:2" x14ac:dyDescent="0.25">
      <c r="A49" s="1" t="s">
        <v>1307</v>
      </c>
    </row>
    <row r="50" spans="1:2" x14ac:dyDescent="0.25">
      <c r="A50" s="1" t="s">
        <v>1332</v>
      </c>
    </row>
    <row r="51" spans="1:2" x14ac:dyDescent="0.25">
      <c r="A51" s="1" t="s">
        <v>1337</v>
      </c>
    </row>
    <row r="52" spans="1:2" x14ac:dyDescent="0.25">
      <c r="A52" s="1" t="s">
        <v>1394</v>
      </c>
    </row>
    <row r="53" spans="1:2" x14ac:dyDescent="0.25">
      <c r="A53" s="1" t="s">
        <v>1455</v>
      </c>
    </row>
    <row r="54" spans="1:2" x14ac:dyDescent="0.25">
      <c r="A54" s="1" t="s">
        <v>1464</v>
      </c>
      <c r="B54" s="7">
        <v>2</v>
      </c>
    </row>
    <row r="55" spans="1:2" x14ac:dyDescent="0.25">
      <c r="A55" s="1" t="s">
        <v>1467</v>
      </c>
    </row>
    <row r="65" spans="1:1" x14ac:dyDescent="0.25">
      <c r="A65" t="s">
        <v>344</v>
      </c>
    </row>
    <row r="68" spans="1:1" x14ac:dyDescent="0.25">
      <c r="A68" t="s">
        <v>883</v>
      </c>
    </row>
    <row r="69" spans="1:1" x14ac:dyDescent="0.25">
      <c r="A69" t="s">
        <v>342</v>
      </c>
    </row>
  </sheetData>
  <hyperlinks>
    <hyperlink ref="A4" location="'01. Настойка Расторопши'!A1" display="01. Настойка Расторопши"/>
    <hyperlink ref="A5" location="'02. Дубрава'!A1" display="02. Дубрава"/>
    <hyperlink ref="A6" location="'03. Анисовая'!A1" display="03. Анисовая настойка"/>
    <hyperlink ref="A11" location="'08. Укропная'!A1" display="08. Укропная"/>
    <hyperlink ref="A14" location="'11. Можжевеловая'!A1" display="11. Можжевеловая"/>
    <hyperlink ref="A16" location="'13. Тминная'!A1" display="13. Тминная"/>
    <hyperlink ref="A17" location="'14. Апельсиновая'!A1" display="14. Апельсиновая"/>
    <hyperlink ref="A18" location="'15. Грушевая'!A1" display="15. Грушевая"/>
    <hyperlink ref="A13" location="'10. Настойка на зернах кофе'!A1" display="10. Настойка на зернах кофе"/>
    <hyperlink ref="A8" location="'05. Коньяк по латгальски'!A1" display="05. Коньяк по латгальски"/>
    <hyperlink ref="A10" location="'07. Перцовка'!A1" display="07. Перцовка"/>
    <hyperlink ref="A19" location="'16. Ананасовка'!A1" display="16. Ананасовка"/>
    <hyperlink ref="A20" location="'17. Рябиновая'!A1" display="17. Рябиновая"/>
    <hyperlink ref="A21" location="'18. Боярышник'!A1" display="18. Боярышник"/>
    <hyperlink ref="A22" location="'19. Яблочная'!A1" display="19. Яблочная"/>
    <hyperlink ref="A23" location="'20. Лимонная'!A1" display="20. Лимонная"/>
    <hyperlink ref="A24" location="'21. Лаймовая'!A1" display="21. Лаймовая"/>
    <hyperlink ref="A25" location="'22. Крапивная'!A1" display="22. Крапивная"/>
    <hyperlink ref="A26" location="'23. Шиповник'!A1" display="23. Шиповник"/>
    <hyperlink ref="A27" location="'24. На шишках сосны'!A1" display="24. На шишках сосны"/>
    <hyperlink ref="A28" location="'25. Ржаная'!A1" display="25. Ржаная"/>
    <hyperlink ref="A29" location="'26. Грейпфрутовка'!A1" display="26. Грейпфрутовка"/>
    <hyperlink ref="A30" location="'27. Мелисента'!A1" display="27. Мелисента"/>
    <hyperlink ref="A31" location="'28. Черносливовая'!A1" display="28. Черносливовая"/>
    <hyperlink ref="A32" location="'29. Калгановая'!A1" display="29. Калгановая"/>
    <hyperlink ref="A33" location="'30. Солодка'!A1" display="30. Солодка"/>
    <hyperlink ref="A34" location="'31. Кедровая'!A1" display="31. Кедровая"/>
    <hyperlink ref="A35" location="'32. Хреновуха'!A1" display="32. Хреновуха"/>
    <hyperlink ref="A36" location="'33. Бородинская'!A1" display="33. Бородинская"/>
    <hyperlink ref="A37" location="'34. Бехеровка'!A1" display="34. Бехеровка"/>
    <hyperlink ref="A38" location="'35. Лимончелло'!A1" display="35. Лимончелло"/>
    <hyperlink ref="A39" location="'36. Бейлис'!A1" display="36. Бейлис"/>
    <hyperlink ref="A40" location="'37. Ночино'!A1" display="37. Ночино"/>
    <hyperlink ref="A41" location="'38. Кофейный'!A1" display="38. Кофейный"/>
    <hyperlink ref="A42" location="'39. Шоколадный'!A1" display="39. Шоколадный"/>
    <hyperlink ref="A43" location="'40. Виноградовка'!A1" display="40. Виноградовка"/>
    <hyperlink ref="A44" location="'41. Лимонный ликер'!A1" display="41. Лимонный ликер"/>
    <hyperlink ref="A45" location="'42. Ангелика'!A1" display="42. Ангелика"/>
    <hyperlink ref="A46" location="'43. Имбирка янтарная'!A1" display="43. Имбирка янтарная"/>
    <hyperlink ref="A47" location="'44. Рыбацкая'!A1" display="44. Рыбацкая"/>
    <hyperlink ref="A48" location="'45. Мятная'!A1" display="45. Мятная"/>
    <hyperlink ref="A49" location="'46. Горчичная'!A1" display="46. Горчичная"/>
    <hyperlink ref="A50" location="'47. Жасминовая'!A1" display="47. Жасминовая"/>
    <hyperlink ref="A51" location="'48. Ольховая'!A1" display="48. Ольховая"/>
    <hyperlink ref="A7" location="'04. Дубовая карамель'!A1" display="04. Дубовая карамель"/>
    <hyperlink ref="A9" location="'06. Душистый дуб'!A1" display="06. Душистый дуб"/>
    <hyperlink ref="A12" location="'09. Анжинерный'!A1" display="09. Анжинерный"/>
    <hyperlink ref="A15" location="'12. Ерофеич '!A1" display="12. Ерофеич"/>
    <hyperlink ref="A52" location="'49. Полынная'!A1" display="49. Полынная"/>
    <hyperlink ref="A53" location="'50. Мандариновая'!A1" display="50. Мандариновая"/>
    <hyperlink ref="A54" location="'51. Липовая'!A1" display="51. Липовая"/>
    <hyperlink ref="A55" location="'52. Старомосковская'!A1" display="52. Старомосковская"/>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A6" sqref="A6"/>
    </sheetView>
  </sheetViews>
  <sheetFormatPr defaultRowHeight="15" x14ac:dyDescent="0.25"/>
  <cols>
    <col min="1" max="1" width="30.85546875" customWidth="1"/>
  </cols>
  <sheetData>
    <row r="1" spans="1:5" s="6" customFormat="1" x14ac:dyDescent="0.25">
      <c r="A1" s="28">
        <v>4</v>
      </c>
    </row>
    <row r="3" spans="1:5" x14ac:dyDescent="0.25">
      <c r="A3" t="s">
        <v>1350</v>
      </c>
      <c r="B3" s="7">
        <v>2000</v>
      </c>
      <c r="C3" t="s">
        <v>55</v>
      </c>
    </row>
    <row r="4" spans="1:5" x14ac:dyDescent="0.25">
      <c r="A4" t="s">
        <v>62</v>
      </c>
      <c r="B4">
        <f>B3/2000*6</f>
        <v>6</v>
      </c>
      <c r="C4" t="s">
        <v>57</v>
      </c>
      <c r="D4">
        <f>'[1]СПИСОК ИНГРИДИЕНТОВ'!C7</f>
        <v>1</v>
      </c>
    </row>
    <row r="5" spans="1:5" x14ac:dyDescent="0.25">
      <c r="A5" t="s">
        <v>42</v>
      </c>
      <c r="B5">
        <f>B3/2000*6</f>
        <v>6</v>
      </c>
      <c r="C5" t="s">
        <v>57</v>
      </c>
      <c r="D5">
        <f>'[1]СПИСОК ИНГРИДИЕНТОВ'!C10</f>
        <v>1</v>
      </c>
    </row>
    <row r="6" spans="1:5" x14ac:dyDescent="0.25">
      <c r="A6" t="s">
        <v>43</v>
      </c>
      <c r="B6">
        <f>B3/2000*3</f>
        <v>3</v>
      </c>
      <c r="C6" t="s">
        <v>57</v>
      </c>
      <c r="D6">
        <f>'[1]СПИСОК ИНГРИДИЕНТОВ'!C9</f>
        <v>1</v>
      </c>
    </row>
    <row r="7" spans="1:5" x14ac:dyDescent="0.25">
      <c r="A7" t="s">
        <v>1351</v>
      </c>
      <c r="B7">
        <f>B3/200*3</f>
        <v>30</v>
      </c>
      <c r="C7" t="s">
        <v>57</v>
      </c>
      <c r="D7">
        <f>'[1]СПИСОК ИНГРИДИЕНТОВ'!C6</f>
        <v>1</v>
      </c>
    </row>
    <row r="8" spans="1:5" x14ac:dyDescent="0.25">
      <c r="A8" t="s">
        <v>1352</v>
      </c>
      <c r="B8">
        <f>B3/1000</f>
        <v>2</v>
      </c>
      <c r="C8" t="s">
        <v>115</v>
      </c>
      <c r="D8">
        <f>'[1]СПИСОК ИНГРИДИЕНТОВ'!C24</f>
        <v>1</v>
      </c>
    </row>
    <row r="9" spans="1:5" x14ac:dyDescent="0.25">
      <c r="A9" t="s">
        <v>1353</v>
      </c>
      <c r="B9">
        <f>B3/200</f>
        <v>10</v>
      </c>
      <c r="C9" t="s">
        <v>115</v>
      </c>
      <c r="D9">
        <f>'[1]СПИСОК ИНГРИДИЕНТОВ'!C25</f>
        <v>1</v>
      </c>
    </row>
    <row r="10" spans="1:5" x14ac:dyDescent="0.25">
      <c r="A10" t="s">
        <v>1354</v>
      </c>
      <c r="B10">
        <f>B3/200</f>
        <v>10</v>
      </c>
      <c r="C10" t="s">
        <v>115</v>
      </c>
      <c r="D10">
        <f>'[1]СПИСОК ИНГРИДИЕНТОВ'!C26</f>
        <v>1</v>
      </c>
    </row>
    <row r="11" spans="1:5" x14ac:dyDescent="0.25">
      <c r="A11" t="s">
        <v>1355</v>
      </c>
      <c r="B11">
        <f>B3/2000</f>
        <v>1</v>
      </c>
      <c r="C11" t="s">
        <v>115</v>
      </c>
      <c r="D11">
        <f>'[1]СПИСОК ИНГРИДИЕНТОВ'!C27</f>
        <v>1</v>
      </c>
    </row>
    <row r="12" spans="1:5" x14ac:dyDescent="0.25">
      <c r="A12" t="s">
        <v>1356</v>
      </c>
      <c r="B12" s="11">
        <f>B3/40000</f>
        <v>0.05</v>
      </c>
      <c r="C12" t="s">
        <v>115</v>
      </c>
      <c r="D12">
        <f>'[1]СПИСОК ИНГРИДИЕНТОВ'!C4</f>
        <v>1</v>
      </c>
      <c r="E12" t="s">
        <v>1357</v>
      </c>
    </row>
    <row r="14" spans="1:5" x14ac:dyDescent="0.25">
      <c r="A14" s="11" t="s">
        <v>1358</v>
      </c>
    </row>
    <row r="15" spans="1:5" x14ac:dyDescent="0.25">
      <c r="A15" s="11" t="s">
        <v>1359</v>
      </c>
    </row>
    <row r="16" spans="1:5" x14ac:dyDescent="0.25">
      <c r="A16" t="s">
        <v>1360</v>
      </c>
    </row>
  </sheetData>
  <conditionalFormatting sqref="D4:D12">
    <cfRule type="cellIs" dxfId="59" priority="1" operator="equal">
      <formula>0</formula>
    </cfRule>
    <cfRule type="cellIs" dxfId="58" priority="2" operator="greaterThan">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activeCell="D10" sqref="D10"/>
    </sheetView>
  </sheetViews>
  <sheetFormatPr defaultRowHeight="15" x14ac:dyDescent="0.25"/>
  <cols>
    <col min="1" max="1" width="20.140625" customWidth="1"/>
  </cols>
  <sheetData>
    <row r="1" spans="1:5" s="6" customFormat="1" x14ac:dyDescent="0.25">
      <c r="A1" s="6">
        <v>5</v>
      </c>
      <c r="B1" s="6" t="s">
        <v>210</v>
      </c>
    </row>
    <row r="3" spans="1:5" x14ac:dyDescent="0.25">
      <c r="A3" t="s">
        <v>1476</v>
      </c>
      <c r="B3" s="7">
        <v>3000</v>
      </c>
      <c r="C3" t="s">
        <v>55</v>
      </c>
    </row>
    <row r="4" spans="1:5" x14ac:dyDescent="0.25">
      <c r="A4" t="s">
        <v>61</v>
      </c>
      <c r="B4">
        <v>30</v>
      </c>
      <c r="C4" t="s">
        <v>57</v>
      </c>
      <c r="D4">
        <f>'СПИСОК ИНГРИДИЕНТОВ'!C7</f>
        <v>1</v>
      </c>
    </row>
    <row r="5" spans="1:5" x14ac:dyDescent="0.25">
      <c r="A5" t="s">
        <v>50</v>
      </c>
      <c r="B5">
        <v>4</v>
      </c>
      <c r="C5" t="s">
        <v>115</v>
      </c>
      <c r="D5">
        <f>'СПИСОК ИНГРИДИЕНТОВ'!C6</f>
        <v>1</v>
      </c>
    </row>
    <row r="6" spans="1:5" x14ac:dyDescent="0.25">
      <c r="A6" t="s">
        <v>37</v>
      </c>
      <c r="B6">
        <v>0.5</v>
      </c>
      <c r="C6" t="s">
        <v>57</v>
      </c>
      <c r="D6">
        <f>'СПИСОК ИНГРИДИЕНТОВ'!C25</f>
        <v>1</v>
      </c>
    </row>
    <row r="7" spans="1:5" x14ac:dyDescent="0.25">
      <c r="A7" t="s">
        <v>40</v>
      </c>
      <c r="B7">
        <v>0.1</v>
      </c>
      <c r="C7" t="s">
        <v>57</v>
      </c>
      <c r="D7">
        <f>'СПИСОК ИНГРИДИЕНТОВ'!C17</f>
        <v>1</v>
      </c>
    </row>
    <row r="8" spans="1:5" x14ac:dyDescent="0.25">
      <c r="A8" t="s">
        <v>72</v>
      </c>
      <c r="B8">
        <v>45</v>
      </c>
      <c r="C8" t="s">
        <v>57</v>
      </c>
      <c r="D8">
        <f>'СПИСОК ИНГРИДИЕНТОВ'!C43</f>
        <v>1</v>
      </c>
    </row>
    <row r="9" spans="1:5" x14ac:dyDescent="0.25">
      <c r="A9" t="s">
        <v>211</v>
      </c>
      <c r="B9">
        <v>10</v>
      </c>
      <c r="C9" t="s">
        <v>115</v>
      </c>
      <c r="D9">
        <f>'СПИСОК ИНГРИДИЕНТОВ'!C14</f>
        <v>1</v>
      </c>
    </row>
    <row r="10" spans="1:5" x14ac:dyDescent="0.25">
      <c r="A10" t="s">
        <v>51</v>
      </c>
      <c r="B10">
        <v>0.3</v>
      </c>
      <c r="C10" t="s">
        <v>57</v>
      </c>
      <c r="D10">
        <f>'СПИСОК ИНГРИДИЕНТОВ'!C4</f>
        <v>1</v>
      </c>
      <c r="E10" t="s">
        <v>1477</v>
      </c>
    </row>
    <row r="11" spans="1:5" x14ac:dyDescent="0.25">
      <c r="A11" t="s">
        <v>76</v>
      </c>
    </row>
    <row r="13" spans="1:5" x14ac:dyDescent="0.25">
      <c r="A13" t="s">
        <v>213</v>
      </c>
    </row>
    <row r="19" spans="1:1" x14ac:dyDescent="0.25">
      <c r="A19" t="s">
        <v>879</v>
      </c>
    </row>
    <row r="20" spans="1:1" x14ac:dyDescent="0.25">
      <c r="A20" t="s">
        <v>880</v>
      </c>
    </row>
    <row r="21" spans="1:1" x14ac:dyDescent="0.25">
      <c r="A21" t="s">
        <v>881</v>
      </c>
    </row>
    <row r="24" spans="1:1" x14ac:dyDescent="0.25">
      <c r="A24" t="s">
        <v>882</v>
      </c>
    </row>
  </sheetData>
  <conditionalFormatting sqref="D4:D7 D9:D10">
    <cfRule type="cellIs" dxfId="57" priority="3" operator="equal">
      <formula>0</formula>
    </cfRule>
    <cfRule type="cellIs" dxfId="56" priority="4" operator="greaterThan">
      <formula>0</formula>
    </cfRule>
  </conditionalFormatting>
  <conditionalFormatting sqref="D8">
    <cfRule type="cellIs" dxfId="55" priority="1" operator="equal">
      <formula>0</formula>
    </cfRule>
    <cfRule type="cellIs" dxfId="54" priority="2" operator="greaterThan">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A10" sqref="A10"/>
    </sheetView>
  </sheetViews>
  <sheetFormatPr defaultRowHeight="15" x14ac:dyDescent="0.25"/>
  <cols>
    <col min="1" max="1" width="16.7109375" bestFit="1" customWidth="1"/>
  </cols>
  <sheetData>
    <row r="1" spans="1:5" s="6" customFormat="1" x14ac:dyDescent="0.25">
      <c r="A1" s="6">
        <v>6</v>
      </c>
    </row>
    <row r="3" spans="1:5" x14ac:dyDescent="0.25">
      <c r="A3" t="s">
        <v>1363</v>
      </c>
      <c r="B3" s="7">
        <v>3000</v>
      </c>
      <c r="C3" t="s">
        <v>55</v>
      </c>
    </row>
    <row r="4" spans="1:5" x14ac:dyDescent="0.25">
      <c r="A4" t="s">
        <v>15</v>
      </c>
      <c r="B4">
        <v>1</v>
      </c>
      <c r="C4" t="s">
        <v>115</v>
      </c>
      <c r="D4">
        <f>'[1]СПИСОК ИНГРИДИЕНТОВ'!C28</f>
        <v>1</v>
      </c>
      <c r="E4" s="11" t="s">
        <v>1364</v>
      </c>
    </row>
    <row r="5" spans="1:5" x14ac:dyDescent="0.25">
      <c r="A5" t="s">
        <v>1365</v>
      </c>
      <c r="B5" s="20" t="s">
        <v>1366</v>
      </c>
      <c r="D5">
        <f>'[1]СПИСОК ИНГРИДИЕНТОВ'!C24</f>
        <v>1</v>
      </c>
      <c r="E5" t="s">
        <v>1367</v>
      </c>
    </row>
    <row r="6" spans="1:5" x14ac:dyDescent="0.25">
      <c r="A6" t="s">
        <v>37</v>
      </c>
      <c r="B6" s="20" t="s">
        <v>1368</v>
      </c>
      <c r="C6" t="s">
        <v>115</v>
      </c>
      <c r="D6">
        <f>'[1]СПИСОК ИНГРИДИЕНТОВ'!C15</f>
        <v>0</v>
      </c>
    </row>
    <row r="7" spans="1:5" x14ac:dyDescent="0.25">
      <c r="A7" t="s">
        <v>212</v>
      </c>
      <c r="B7">
        <v>0.5</v>
      </c>
      <c r="C7" t="s">
        <v>57</v>
      </c>
      <c r="D7">
        <f>'[1]СПИСОК ИНГРИДИЕНТОВ'!C4</f>
        <v>1</v>
      </c>
    </row>
    <row r="8" spans="1:5" x14ac:dyDescent="0.25">
      <c r="A8" t="s">
        <v>117</v>
      </c>
      <c r="B8" s="20" t="s">
        <v>1369</v>
      </c>
      <c r="C8" t="s">
        <v>115</v>
      </c>
      <c r="D8">
        <f>'[1]СПИСОК ИНГРИДИЕНТОВ'!C30</f>
        <v>1</v>
      </c>
      <c r="E8" t="s">
        <v>1367</v>
      </c>
    </row>
    <row r="9" spans="1:5" x14ac:dyDescent="0.25">
      <c r="A9" t="s">
        <v>226</v>
      </c>
      <c r="B9" s="20" t="s">
        <v>1370</v>
      </c>
      <c r="C9" t="s">
        <v>115</v>
      </c>
      <c r="D9">
        <f>'[1]СПИСОК ИНГРИДИЕНТОВ'!C29</f>
        <v>1</v>
      </c>
    </row>
    <row r="10" spans="1:5" x14ac:dyDescent="0.25">
      <c r="A10" t="s">
        <v>12</v>
      </c>
      <c r="B10" s="20" t="s">
        <v>1371</v>
      </c>
      <c r="C10" t="s">
        <v>1372</v>
      </c>
      <c r="D10">
        <f>'[1]СПИСОК ИНГРИДИЕНТОВ'!C31</f>
        <v>2</v>
      </c>
    </row>
    <row r="11" spans="1:5" x14ac:dyDescent="0.25">
      <c r="A11" t="s">
        <v>61</v>
      </c>
      <c r="B11" s="20" t="s">
        <v>1373</v>
      </c>
      <c r="C11" t="s">
        <v>57</v>
      </c>
      <c r="D11">
        <f>'[1]СПИСОК ИНГРИДИЕНТОВ'!C6</f>
        <v>1</v>
      </c>
    </row>
    <row r="12" spans="1:5" x14ac:dyDescent="0.25">
      <c r="A12" t="s">
        <v>72</v>
      </c>
      <c r="B12" s="20" t="s">
        <v>440</v>
      </c>
      <c r="C12" t="s">
        <v>69</v>
      </c>
    </row>
    <row r="14" spans="1:5" s="38" customFormat="1" x14ac:dyDescent="0.25"/>
    <row r="16" spans="1:5" x14ac:dyDescent="0.25">
      <c r="A16" s="37" t="s">
        <v>1341</v>
      </c>
      <c r="B16" s="39">
        <v>2000</v>
      </c>
      <c r="C16" s="37" t="s">
        <v>55</v>
      </c>
    </row>
    <row r="17" spans="1:3" x14ac:dyDescent="0.25">
      <c r="A17" s="37" t="s">
        <v>61</v>
      </c>
      <c r="B17" s="41">
        <f>B16/100</f>
        <v>20</v>
      </c>
      <c r="C17" s="37" t="s">
        <v>57</v>
      </c>
    </row>
    <row r="18" spans="1:3" x14ac:dyDescent="0.25">
      <c r="A18" s="37" t="s">
        <v>5</v>
      </c>
      <c r="B18" s="41">
        <v>1</v>
      </c>
      <c r="C18" s="37" t="s">
        <v>1509</v>
      </c>
    </row>
    <row r="19" spans="1:3" x14ac:dyDescent="0.25">
      <c r="A19" s="37" t="s">
        <v>50</v>
      </c>
      <c r="B19" s="41">
        <v>3</v>
      </c>
      <c r="C19" s="37" t="s">
        <v>115</v>
      </c>
    </row>
    <row r="20" spans="1:3" x14ac:dyDescent="0.25">
      <c r="A20" s="37" t="s">
        <v>40</v>
      </c>
      <c r="B20" s="41">
        <v>3</v>
      </c>
      <c r="C20" s="37" t="s">
        <v>115</v>
      </c>
    </row>
    <row r="21" spans="1:3" s="37" customFormat="1" x14ac:dyDescent="0.25">
      <c r="A21" s="37" t="s">
        <v>51</v>
      </c>
      <c r="B21" s="41" t="s">
        <v>116</v>
      </c>
    </row>
    <row r="22" spans="1:3" s="37" customFormat="1" x14ac:dyDescent="0.25">
      <c r="A22" s="37" t="s">
        <v>1510</v>
      </c>
      <c r="B22" s="41" t="s">
        <v>116</v>
      </c>
    </row>
    <row r="23" spans="1:3" x14ac:dyDescent="0.25">
      <c r="A23" s="40" t="s">
        <v>64</v>
      </c>
      <c r="B23" s="42">
        <f>B16/100</f>
        <v>20</v>
      </c>
      <c r="C23" s="40" t="s">
        <v>55</v>
      </c>
    </row>
    <row r="24" spans="1:3" x14ac:dyDescent="0.25">
      <c r="A24" t="s">
        <v>211</v>
      </c>
      <c r="B24" t="s">
        <v>1511</v>
      </c>
      <c r="C24" t="s">
        <v>115</v>
      </c>
    </row>
    <row r="26" spans="1:3" x14ac:dyDescent="0.25">
      <c r="A26" s="11" t="s">
        <v>1512</v>
      </c>
    </row>
  </sheetData>
  <conditionalFormatting sqref="D4:D11">
    <cfRule type="cellIs" dxfId="53" priority="3" operator="equal">
      <formula>0</formula>
    </cfRule>
    <cfRule type="cellIs" dxfId="52" priority="4" operator="greaterThan">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workbookViewId="0">
      <selection activeCell="G13" sqref="G13"/>
    </sheetView>
  </sheetViews>
  <sheetFormatPr defaultRowHeight="15" x14ac:dyDescent="0.25"/>
  <cols>
    <col min="1" max="1" width="20.85546875" customWidth="1"/>
  </cols>
  <sheetData>
    <row r="1" spans="1:17" s="6" customFormat="1" x14ac:dyDescent="0.25">
      <c r="A1" s="6">
        <v>7</v>
      </c>
      <c r="B1" s="6" t="s">
        <v>215</v>
      </c>
    </row>
    <row r="3" spans="1:17" x14ac:dyDescent="0.25">
      <c r="A3" t="s">
        <v>216</v>
      </c>
      <c r="B3">
        <v>1000</v>
      </c>
      <c r="C3" t="s">
        <v>55</v>
      </c>
      <c r="G3">
        <v>40</v>
      </c>
    </row>
    <row r="4" spans="1:17" x14ac:dyDescent="0.25">
      <c r="A4" t="s">
        <v>11</v>
      </c>
      <c r="B4" s="20">
        <v>1</v>
      </c>
      <c r="C4" t="s">
        <v>69</v>
      </c>
      <c r="D4">
        <f>'СПИСОК ИНГРИДИЕНТОВ'!C23</f>
        <v>1</v>
      </c>
    </row>
    <row r="5" spans="1:17" x14ac:dyDescent="0.25">
      <c r="A5" t="s">
        <v>217</v>
      </c>
      <c r="B5" s="20" t="s">
        <v>218</v>
      </c>
      <c r="C5" t="s">
        <v>219</v>
      </c>
      <c r="D5">
        <f>'СПИСОК ИНГРИДИЕНТОВ'!C29</f>
        <v>1</v>
      </c>
      <c r="E5" s="11" t="s">
        <v>220</v>
      </c>
      <c r="J5" t="s">
        <v>221</v>
      </c>
      <c r="L5" t="s">
        <v>222</v>
      </c>
      <c r="N5" t="s">
        <v>223</v>
      </c>
    </row>
    <row r="6" spans="1:17" x14ac:dyDescent="0.25">
      <c r="A6" t="s">
        <v>8</v>
      </c>
      <c r="B6" s="20" t="s">
        <v>439</v>
      </c>
      <c r="C6" t="s">
        <v>57</v>
      </c>
      <c r="D6">
        <f>'СПИСОК ИНГРИДИЕНТОВ'!C27</f>
        <v>1</v>
      </c>
      <c r="E6" t="s">
        <v>224</v>
      </c>
      <c r="F6" t="s">
        <v>225</v>
      </c>
    </row>
    <row r="7" spans="1:17" x14ac:dyDescent="0.25">
      <c r="A7" t="s">
        <v>226</v>
      </c>
      <c r="B7" s="20">
        <v>3</v>
      </c>
      <c r="C7" t="s">
        <v>115</v>
      </c>
      <c r="D7">
        <f>'СПИСОК ИНГРИДИЕНТОВ'!C30</f>
        <v>1</v>
      </c>
    </row>
    <row r="8" spans="1:17" x14ac:dyDescent="0.25">
      <c r="A8" t="s">
        <v>227</v>
      </c>
      <c r="B8" s="20" t="s">
        <v>440</v>
      </c>
      <c r="C8" t="s">
        <v>115</v>
      </c>
      <c r="D8">
        <f>'СПИСОК ИНГРИДИЕНТОВ'!C28</f>
        <v>1</v>
      </c>
    </row>
    <row r="9" spans="1:17" x14ac:dyDescent="0.25">
      <c r="A9" t="s">
        <v>228</v>
      </c>
      <c r="B9" s="20" t="s">
        <v>442</v>
      </c>
      <c r="C9" t="s">
        <v>443</v>
      </c>
      <c r="D9">
        <f>'СПИСОК ИНГРИДИЕНТОВ'!C49</f>
        <v>1</v>
      </c>
      <c r="H9" t="s">
        <v>229</v>
      </c>
      <c r="Q9" t="s">
        <v>230</v>
      </c>
    </row>
    <row r="10" spans="1:17" x14ac:dyDescent="0.25">
      <c r="A10" t="s">
        <v>7</v>
      </c>
      <c r="B10" s="20">
        <v>1</v>
      </c>
      <c r="C10" t="s">
        <v>231</v>
      </c>
      <c r="D10">
        <f>'СПИСОК ИНГРИДИЕНТОВ'!C32</f>
        <v>0</v>
      </c>
      <c r="E10" s="11" t="s">
        <v>232</v>
      </c>
    </row>
    <row r="11" spans="1:17" x14ac:dyDescent="0.25">
      <c r="A11" t="s">
        <v>6</v>
      </c>
      <c r="B11" s="20" t="s">
        <v>441</v>
      </c>
      <c r="C11" t="s">
        <v>57</v>
      </c>
      <c r="D11">
        <f>'СПИСОК ИНГРИДИЕНТОВ'!C5</f>
        <v>1</v>
      </c>
    </row>
    <row r="12" spans="1:17" x14ac:dyDescent="0.25">
      <c r="A12" t="s">
        <v>5</v>
      </c>
      <c r="B12" s="20" t="s">
        <v>444</v>
      </c>
      <c r="C12" t="s">
        <v>57</v>
      </c>
      <c r="D12">
        <f>'СПИСОК ИНГРИДИЕНТОВ'!C18</f>
        <v>1</v>
      </c>
      <c r="E12" t="s">
        <v>233</v>
      </c>
    </row>
    <row r="14" spans="1:17" x14ac:dyDescent="0.25">
      <c r="A14" s="11" t="s">
        <v>234</v>
      </c>
    </row>
    <row r="15" spans="1:17" x14ac:dyDescent="0.25">
      <c r="A15" s="11" t="s">
        <v>235</v>
      </c>
      <c r="E15" t="s">
        <v>236</v>
      </c>
    </row>
    <row r="16" spans="1:17" x14ac:dyDescent="0.25">
      <c r="A16" s="11" t="s">
        <v>237</v>
      </c>
    </row>
    <row r="17" spans="1:1" x14ac:dyDescent="0.25">
      <c r="A17" s="11" t="s">
        <v>238</v>
      </c>
    </row>
    <row r="18" spans="1:1" x14ac:dyDescent="0.25">
      <c r="A18" t="s">
        <v>239</v>
      </c>
    </row>
    <row r="19" spans="1:1" x14ac:dyDescent="0.25">
      <c r="A19" t="s">
        <v>240</v>
      </c>
    </row>
    <row r="21" spans="1:1" x14ac:dyDescent="0.25">
      <c r="A21" t="s">
        <v>345</v>
      </c>
    </row>
    <row r="22" spans="1:1" x14ac:dyDescent="0.25">
      <c r="A22" t="s">
        <v>346</v>
      </c>
    </row>
    <row r="25" spans="1:1" x14ac:dyDescent="0.25">
      <c r="A25" s="11" t="s">
        <v>783</v>
      </c>
    </row>
  </sheetData>
  <conditionalFormatting sqref="D4:D12">
    <cfRule type="cellIs" dxfId="51" priority="1" operator="equal">
      <formula>0</formula>
    </cfRule>
    <cfRule type="cellIs" dxfId="50" priority="2" operator="greaterThan">
      <formula>0</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workbookViewId="0">
      <selection activeCell="A7" sqref="A7:D13"/>
    </sheetView>
  </sheetViews>
  <sheetFormatPr defaultRowHeight="15" x14ac:dyDescent="0.25"/>
  <cols>
    <col min="1" max="1" width="16.5703125" customWidth="1"/>
  </cols>
  <sheetData>
    <row r="1" spans="1:5" s="6" customFormat="1" x14ac:dyDescent="0.25">
      <c r="A1" s="6">
        <v>8</v>
      </c>
      <c r="B1" s="6" t="s">
        <v>80</v>
      </c>
    </row>
    <row r="2" spans="1:5" x14ac:dyDescent="0.25">
      <c r="A2" s="14" t="s">
        <v>81</v>
      </c>
    </row>
    <row r="3" spans="1:5" x14ac:dyDescent="0.25">
      <c r="A3" t="s">
        <v>75</v>
      </c>
      <c r="B3" s="7">
        <v>1000</v>
      </c>
      <c r="C3" t="s">
        <v>55</v>
      </c>
    </row>
    <row r="4" spans="1:5" x14ac:dyDescent="0.25">
      <c r="A4" t="s">
        <v>82</v>
      </c>
      <c r="B4" s="16">
        <f>B3/1000</f>
        <v>1</v>
      </c>
      <c r="C4" t="s">
        <v>57</v>
      </c>
      <c r="D4">
        <f>'СПИСОК ИНГРИДИЕНТОВ'!C36</f>
        <v>1</v>
      </c>
      <c r="E4" t="s">
        <v>83</v>
      </c>
    </row>
    <row r="7" spans="1:5" x14ac:dyDescent="0.25">
      <c r="A7" s="14" t="s">
        <v>137</v>
      </c>
    </row>
    <row r="8" spans="1:5" x14ac:dyDescent="0.25">
      <c r="A8" t="s">
        <v>75</v>
      </c>
      <c r="B8" s="7">
        <v>1000</v>
      </c>
      <c r="C8" t="s">
        <v>55</v>
      </c>
    </row>
    <row r="9" spans="1:5" x14ac:dyDescent="0.25">
      <c r="A9" t="s">
        <v>82</v>
      </c>
      <c r="B9" s="16">
        <f>B8/1000</f>
        <v>1</v>
      </c>
      <c r="C9" t="s">
        <v>57</v>
      </c>
      <c r="D9">
        <f>'СПИСОК ИНГРИДИЕНТОВ'!C36</f>
        <v>1</v>
      </c>
    </row>
    <row r="10" spans="1:5" x14ac:dyDescent="0.25">
      <c r="A10" t="s">
        <v>14</v>
      </c>
      <c r="B10" s="16">
        <f>B8/250</f>
        <v>4</v>
      </c>
      <c r="C10" t="s">
        <v>115</v>
      </c>
      <c r="D10">
        <f>'СПИСОК ИНГРИДИЕНТОВ'!C30</f>
        <v>1</v>
      </c>
    </row>
    <row r="11" spans="1:5" x14ac:dyDescent="0.25">
      <c r="A11" t="s">
        <v>39</v>
      </c>
      <c r="B11" s="16">
        <f>B8/1000</f>
        <v>1</v>
      </c>
      <c r="C11" t="s">
        <v>115</v>
      </c>
      <c r="D11">
        <f>'СПИСОК ИНГРИДИЕНТОВ'!C21</f>
        <v>1</v>
      </c>
    </row>
    <row r="12" spans="1:5" x14ac:dyDescent="0.25">
      <c r="A12" t="s">
        <v>138</v>
      </c>
      <c r="B12" s="16">
        <f>B8/1000</f>
        <v>1</v>
      </c>
      <c r="C12" t="s">
        <v>140</v>
      </c>
      <c r="D12">
        <f>'СПИСОК ИНГРИДИЕНТОВ'!C42</f>
        <v>0</v>
      </c>
      <c r="E12" t="s">
        <v>141</v>
      </c>
    </row>
    <row r="13" spans="1:5" x14ac:dyDescent="0.25">
      <c r="A13" t="s">
        <v>11</v>
      </c>
      <c r="B13" s="16">
        <f>B8/1000</f>
        <v>1</v>
      </c>
      <c r="C13" t="s">
        <v>142</v>
      </c>
      <c r="D13">
        <f>'СПИСОК ИНГРИДИЕНТОВ'!C23</f>
        <v>1</v>
      </c>
    </row>
    <row r="15" spans="1:5" x14ac:dyDescent="0.25">
      <c r="A15" t="s">
        <v>143</v>
      </c>
    </row>
    <row r="16" spans="1:5" x14ac:dyDescent="0.25">
      <c r="A16" t="s">
        <v>84</v>
      </c>
    </row>
    <row r="18" spans="1:4" x14ac:dyDescent="0.25">
      <c r="A18" s="11"/>
    </row>
    <row r="19" spans="1:4" x14ac:dyDescent="0.25">
      <c r="A19" s="14" t="s">
        <v>144</v>
      </c>
    </row>
    <row r="20" spans="1:4" x14ac:dyDescent="0.25">
      <c r="A20" t="s">
        <v>75</v>
      </c>
      <c r="B20" s="7">
        <v>1000</v>
      </c>
      <c r="C20" t="s">
        <v>55</v>
      </c>
    </row>
    <row r="21" spans="1:4" x14ac:dyDescent="0.25">
      <c r="A21" t="s">
        <v>82</v>
      </c>
      <c r="B21" s="16">
        <f>B20/1000</f>
        <v>1</v>
      </c>
      <c r="C21" t="s">
        <v>57</v>
      </c>
      <c r="D21">
        <f>'СПИСОК ИНГРИДИЕНТОВ'!C36</f>
        <v>1</v>
      </c>
    </row>
    <row r="22" spans="1:4" s="15" customFormat="1" x14ac:dyDescent="0.25">
      <c r="A22" s="15" t="s">
        <v>40</v>
      </c>
      <c r="B22" s="18">
        <f>B20/1000</f>
        <v>1</v>
      </c>
      <c r="C22" s="15" t="s">
        <v>57</v>
      </c>
      <c r="D22">
        <f>'СПИСОК ИНГРИДИЕНТОВ'!C17</f>
        <v>1</v>
      </c>
    </row>
    <row r="23" spans="1:4" s="15" customFormat="1" x14ac:dyDescent="0.25"/>
    <row r="24" spans="1:4" s="15" customFormat="1" x14ac:dyDescent="0.25"/>
    <row r="25" spans="1:4" x14ac:dyDescent="0.25">
      <c r="A25" t="s">
        <v>85</v>
      </c>
    </row>
    <row r="26" spans="1:4" x14ac:dyDescent="0.25">
      <c r="A26" t="s">
        <v>86</v>
      </c>
    </row>
    <row r="27" spans="1:4" x14ac:dyDescent="0.25">
      <c r="A27" t="s">
        <v>87</v>
      </c>
    </row>
    <row r="29" spans="1:4" s="7" customFormat="1" x14ac:dyDescent="0.25"/>
    <row r="31" spans="1:4" x14ac:dyDescent="0.25">
      <c r="A31" s="11" t="s">
        <v>88</v>
      </c>
    </row>
    <row r="32" spans="1:4" x14ac:dyDescent="0.25">
      <c r="A32" t="s">
        <v>89</v>
      </c>
    </row>
    <row r="33" spans="1:1" x14ac:dyDescent="0.25">
      <c r="A33" t="s">
        <v>90</v>
      </c>
    </row>
    <row r="34" spans="1:1" x14ac:dyDescent="0.25">
      <c r="A34" t="s">
        <v>91</v>
      </c>
    </row>
    <row r="37" spans="1:1" x14ac:dyDescent="0.25">
      <c r="A37" s="11" t="s">
        <v>92</v>
      </c>
    </row>
    <row r="38" spans="1:1" x14ac:dyDescent="0.25">
      <c r="A38" t="s">
        <v>93</v>
      </c>
    </row>
    <row r="40" spans="1:1" x14ac:dyDescent="0.25">
      <c r="A40" t="s">
        <v>94</v>
      </c>
    </row>
    <row r="41" spans="1:1" x14ac:dyDescent="0.25">
      <c r="A41" s="11" t="s">
        <v>95</v>
      </c>
    </row>
    <row r="43" spans="1:1" x14ac:dyDescent="0.25">
      <c r="A43" t="s">
        <v>96</v>
      </c>
    </row>
    <row r="46" spans="1:1" s="6" customFormat="1" x14ac:dyDescent="0.25"/>
  </sheetData>
  <conditionalFormatting sqref="D4">
    <cfRule type="cellIs" dxfId="49" priority="15" operator="equal">
      <formula>0</formula>
    </cfRule>
    <cfRule type="cellIs" dxfId="48" priority="16" operator="greaterThan">
      <formula>0</formula>
    </cfRule>
  </conditionalFormatting>
  <conditionalFormatting sqref="D9">
    <cfRule type="cellIs" dxfId="47" priority="13" operator="equal">
      <formula>0</formula>
    </cfRule>
    <cfRule type="cellIs" dxfId="46" priority="14" operator="greaterThan">
      <formula>0</formula>
    </cfRule>
  </conditionalFormatting>
  <conditionalFormatting sqref="D13">
    <cfRule type="cellIs" dxfId="45" priority="5" operator="equal">
      <formula>0</formula>
    </cfRule>
    <cfRule type="cellIs" dxfId="44" priority="6" operator="greaterThan">
      <formula>0</formula>
    </cfRule>
  </conditionalFormatting>
  <conditionalFormatting sqref="D10">
    <cfRule type="cellIs" dxfId="43" priority="11" operator="equal">
      <formula>0</formula>
    </cfRule>
    <cfRule type="cellIs" dxfId="42" priority="12" operator="greaterThan">
      <formula>0</formula>
    </cfRule>
  </conditionalFormatting>
  <conditionalFormatting sqref="D11">
    <cfRule type="cellIs" dxfId="41" priority="9" operator="equal">
      <formula>0</formula>
    </cfRule>
    <cfRule type="cellIs" dxfId="40" priority="10" operator="greaterThan">
      <formula>0</formula>
    </cfRule>
  </conditionalFormatting>
  <conditionalFormatting sqref="D12">
    <cfRule type="cellIs" dxfId="39" priority="7" operator="equal">
      <formula>0</formula>
    </cfRule>
    <cfRule type="cellIs" dxfId="38" priority="8" operator="greaterThan">
      <formula>0</formula>
    </cfRule>
  </conditionalFormatting>
  <conditionalFormatting sqref="D21">
    <cfRule type="cellIs" dxfId="37" priority="3" operator="equal">
      <formula>0</formula>
    </cfRule>
    <cfRule type="cellIs" dxfId="36" priority="4" operator="greaterThan">
      <formula>0</formula>
    </cfRule>
  </conditionalFormatting>
  <conditionalFormatting sqref="D22">
    <cfRule type="cellIs" dxfId="35" priority="1" operator="equal">
      <formula>0</formula>
    </cfRule>
    <cfRule type="cellIs" dxfId="34" priority="2" operator="greaterThan">
      <formula>0</formula>
    </cfRule>
  </conditionalFormatting>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cols>
    <col min="1" max="1" width="24" customWidth="1"/>
  </cols>
  <sheetData>
    <row r="1" s="6" customFormat="1"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defaultRowHeight="15" x14ac:dyDescent="0.25"/>
  <cols>
    <col min="1" max="1" width="18.5703125" customWidth="1"/>
  </cols>
  <sheetData>
    <row r="1" spans="1:6" s="6" customFormat="1" x14ac:dyDescent="0.25">
      <c r="A1" s="6">
        <v>10</v>
      </c>
      <c r="B1" s="6" t="s">
        <v>171</v>
      </c>
    </row>
    <row r="3" spans="1:6" x14ac:dyDescent="0.25">
      <c r="A3" t="s">
        <v>75</v>
      </c>
      <c r="B3" s="7">
        <v>1500</v>
      </c>
      <c r="C3" t="s">
        <v>55</v>
      </c>
    </row>
    <row r="4" spans="1:6" x14ac:dyDescent="0.25">
      <c r="A4" t="s">
        <v>183</v>
      </c>
      <c r="C4" t="s">
        <v>57</v>
      </c>
      <c r="D4">
        <f>'СПИСОК ИНГРИДИЕНТОВ'!C36</f>
        <v>1</v>
      </c>
      <c r="E4" t="s">
        <v>184</v>
      </c>
      <c r="F4" t="s">
        <v>188</v>
      </c>
    </row>
    <row r="5" spans="1:6" x14ac:dyDescent="0.25">
      <c r="A5" t="s">
        <v>22</v>
      </c>
      <c r="B5" s="16">
        <f>B3/75</f>
        <v>20</v>
      </c>
      <c r="C5" t="s">
        <v>189</v>
      </c>
      <c r="D5">
        <f>'СПИСОК ИНГРИДИЕНТОВ'!C19</f>
        <v>0</v>
      </c>
    </row>
    <row r="6" spans="1:6" x14ac:dyDescent="0.25">
      <c r="A6" t="s">
        <v>72</v>
      </c>
      <c r="D6">
        <f>'СПИСОК ИНГРИДИЕНТОВ'!C43</f>
        <v>1</v>
      </c>
      <c r="E6" t="s">
        <v>190</v>
      </c>
    </row>
    <row r="12" spans="1:6" x14ac:dyDescent="0.25">
      <c r="A12" t="s">
        <v>180</v>
      </c>
      <c r="E12" t="s">
        <v>181</v>
      </c>
    </row>
    <row r="14" spans="1:6" x14ac:dyDescent="0.25">
      <c r="A14" t="s">
        <v>75</v>
      </c>
      <c r="B14" s="7">
        <v>1000</v>
      </c>
      <c r="C14" t="s">
        <v>55</v>
      </c>
      <c r="F14" t="s">
        <v>202</v>
      </c>
    </row>
    <row r="15" spans="1:6" x14ac:dyDescent="0.25">
      <c r="A15" t="s">
        <v>185</v>
      </c>
      <c r="B15">
        <v>1</v>
      </c>
      <c r="C15" t="s">
        <v>115</v>
      </c>
      <c r="D15">
        <f>'СПИСОК ИНГРИДИЕНТОВ'!C45</f>
        <v>1</v>
      </c>
    </row>
    <row r="16" spans="1:6" x14ac:dyDescent="0.25">
      <c r="A16" t="s">
        <v>22</v>
      </c>
      <c r="B16" s="19">
        <v>44</v>
      </c>
      <c r="C16" t="s">
        <v>189</v>
      </c>
      <c r="D16">
        <f>'СПИСОК ИНГРИДИЕНТОВ'!C19</f>
        <v>0</v>
      </c>
    </row>
    <row r="17" spans="1:5" x14ac:dyDescent="0.25">
      <c r="A17" t="s">
        <v>72</v>
      </c>
      <c r="B17" s="19">
        <v>44</v>
      </c>
      <c r="D17">
        <f>'СПИСОК ИНГРИДИЕНТОВ'!C43</f>
        <v>1</v>
      </c>
      <c r="E17" t="s">
        <v>200</v>
      </c>
    </row>
    <row r="20" spans="1:5" x14ac:dyDescent="0.25">
      <c r="A20" t="s">
        <v>177</v>
      </c>
    </row>
    <row r="21" spans="1:5" x14ac:dyDescent="0.25">
      <c r="A21" t="s">
        <v>178</v>
      </c>
    </row>
    <row r="22" spans="1:5" x14ac:dyDescent="0.25">
      <c r="A22" t="s">
        <v>179</v>
      </c>
    </row>
    <row r="23" spans="1:5" x14ac:dyDescent="0.25">
      <c r="A23" t="s">
        <v>201</v>
      </c>
    </row>
  </sheetData>
  <conditionalFormatting sqref="D4">
    <cfRule type="cellIs" dxfId="33" priority="11" operator="equal">
      <formula>0</formula>
    </cfRule>
    <cfRule type="cellIs" dxfId="32" priority="12" operator="greaterThan">
      <formula>0</formula>
    </cfRule>
  </conditionalFormatting>
  <conditionalFormatting sqref="D6">
    <cfRule type="cellIs" dxfId="31" priority="7" operator="equal">
      <formula>0</formula>
    </cfRule>
    <cfRule type="cellIs" dxfId="30" priority="8" operator="greaterThan">
      <formula>0</formula>
    </cfRule>
  </conditionalFormatting>
  <conditionalFormatting sqref="D5">
    <cfRule type="cellIs" dxfId="29" priority="9" operator="equal">
      <formula>0</formula>
    </cfRule>
    <cfRule type="cellIs" dxfId="28" priority="10" operator="greaterThan">
      <formula>0</formula>
    </cfRule>
  </conditionalFormatting>
  <conditionalFormatting sqref="D15">
    <cfRule type="cellIs" dxfId="27" priority="5" operator="equal">
      <formula>0</formula>
    </cfRule>
    <cfRule type="cellIs" dxfId="26" priority="6" operator="greaterThan">
      <formula>0</formula>
    </cfRule>
  </conditionalFormatting>
  <conditionalFormatting sqref="D17">
    <cfRule type="cellIs" dxfId="25" priority="1" operator="equal">
      <formula>0</formula>
    </cfRule>
    <cfRule type="cellIs" dxfId="24" priority="2" operator="greaterThan">
      <formula>0</formula>
    </cfRule>
  </conditionalFormatting>
  <conditionalFormatting sqref="D16">
    <cfRule type="cellIs" dxfId="23" priority="3" operator="equal">
      <formula>0</formula>
    </cfRule>
    <cfRule type="cellIs" dxfId="22" priority="4" operator="greaterThan">
      <formula>0</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topLeftCell="A7" workbookViewId="0">
      <selection activeCell="H21" sqref="H21"/>
    </sheetView>
  </sheetViews>
  <sheetFormatPr defaultRowHeight="15" x14ac:dyDescent="0.25"/>
  <cols>
    <col min="1" max="1" width="23.7109375" customWidth="1"/>
  </cols>
  <sheetData>
    <row r="1" spans="1:7" s="6" customFormat="1" ht="15.75" thickBot="1" x14ac:dyDescent="0.3">
      <c r="A1" s="5">
        <v>11</v>
      </c>
      <c r="B1" s="6" t="s">
        <v>98</v>
      </c>
    </row>
    <row r="3" spans="1:7" x14ac:dyDescent="0.25">
      <c r="A3" t="s">
        <v>99</v>
      </c>
      <c r="B3" s="7">
        <v>1000</v>
      </c>
      <c r="C3" t="s">
        <v>55</v>
      </c>
    </row>
    <row r="4" spans="1:7" x14ac:dyDescent="0.25">
      <c r="A4" t="s">
        <v>100</v>
      </c>
      <c r="B4" s="16">
        <f>B3/10</f>
        <v>100</v>
      </c>
      <c r="C4" t="s">
        <v>57</v>
      </c>
      <c r="D4">
        <f>'СПИСОК ИНГРИДИЕНТОВ'!C41</f>
        <v>0</v>
      </c>
    </row>
    <row r="6" spans="1:7" x14ac:dyDescent="0.25">
      <c r="A6" t="s">
        <v>101</v>
      </c>
    </row>
    <row r="7" spans="1:7" x14ac:dyDescent="0.25">
      <c r="A7" t="s">
        <v>102</v>
      </c>
    </row>
    <row r="9" spans="1:7" x14ac:dyDescent="0.25">
      <c r="A9" t="s">
        <v>103</v>
      </c>
      <c r="B9">
        <v>1000</v>
      </c>
      <c r="C9" t="s">
        <v>55</v>
      </c>
    </row>
    <row r="10" spans="1:7" x14ac:dyDescent="0.25">
      <c r="A10" t="s">
        <v>104</v>
      </c>
      <c r="B10">
        <v>30</v>
      </c>
      <c r="C10" t="s">
        <v>55</v>
      </c>
    </row>
    <row r="12" spans="1:7" s="7" customFormat="1" x14ac:dyDescent="0.25"/>
    <row r="14" spans="1:7" x14ac:dyDescent="0.25">
      <c r="A14" t="s">
        <v>105</v>
      </c>
      <c r="B14" s="7">
        <v>1500</v>
      </c>
      <c r="C14" t="s">
        <v>55</v>
      </c>
    </row>
    <row r="15" spans="1:7" x14ac:dyDescent="0.25">
      <c r="A15" t="s">
        <v>100</v>
      </c>
      <c r="B15" s="16">
        <f>B14/15</f>
        <v>100</v>
      </c>
      <c r="C15" t="s">
        <v>57</v>
      </c>
      <c r="D15">
        <f>'СПИСОК ИНГРИДИЕНТОВ'!C41</f>
        <v>0</v>
      </c>
      <c r="F15">
        <v>100</v>
      </c>
      <c r="G15">
        <f>F15/2.8</f>
        <v>35.714285714285715</v>
      </c>
    </row>
    <row r="16" spans="1:7" x14ac:dyDescent="0.25">
      <c r="A16" t="s">
        <v>11</v>
      </c>
      <c r="B16" s="16">
        <f>B14/1500</f>
        <v>1</v>
      </c>
      <c r="C16" t="s">
        <v>106</v>
      </c>
      <c r="D16">
        <f>'СПИСОК ИНГРИДИЕНТОВ'!C23</f>
        <v>1</v>
      </c>
      <c r="F16">
        <v>15</v>
      </c>
      <c r="G16">
        <f>F16/2.8</f>
        <v>5.3571428571428577</v>
      </c>
    </row>
    <row r="18" spans="1:11" x14ac:dyDescent="0.25">
      <c r="A18" t="s">
        <v>107</v>
      </c>
      <c r="I18" t="s">
        <v>338</v>
      </c>
      <c r="J18">
        <v>1150</v>
      </c>
      <c r="K18" t="s">
        <v>55</v>
      </c>
    </row>
    <row r="21" spans="1:11" x14ac:dyDescent="0.25">
      <c r="A21" t="s">
        <v>108</v>
      </c>
    </row>
    <row r="24" spans="1:11" s="6" customFormat="1" x14ac:dyDescent="0.25"/>
  </sheetData>
  <conditionalFormatting sqref="D4">
    <cfRule type="cellIs" dxfId="21" priority="2" operator="equal">
      <formula>0</formula>
    </cfRule>
    <cfRule type="cellIs" dxfId="20" priority="4" operator="greaterThan">
      <formula>0</formula>
    </cfRule>
  </conditionalFormatting>
  <conditionalFormatting sqref="D15:D16">
    <cfRule type="cellIs" dxfId="19" priority="1" operator="equal">
      <formula>0</formula>
    </cfRule>
    <cfRule type="cellIs" dxfId="18" priority="3" operator="greaterThan">
      <formula>0</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topLeftCell="A37" workbookViewId="0">
      <selection activeCell="D60" sqref="D60"/>
    </sheetView>
  </sheetViews>
  <sheetFormatPr defaultRowHeight="15" x14ac:dyDescent="0.25"/>
  <sheetData>
    <row r="1" spans="1:1" s="6" customFormat="1" x14ac:dyDescent="0.25">
      <c r="A1" s="6">
        <v>12</v>
      </c>
    </row>
    <row r="5" spans="1:1" x14ac:dyDescent="0.25">
      <c r="A5" s="11" t="s">
        <v>407</v>
      </c>
    </row>
    <row r="12" spans="1:1" x14ac:dyDescent="0.25">
      <c r="A12" t="s">
        <v>408</v>
      </c>
    </row>
    <row r="13" spans="1:1" x14ac:dyDescent="0.25">
      <c r="A13" t="s">
        <v>409</v>
      </c>
    </row>
    <row r="14" spans="1:1" x14ac:dyDescent="0.25">
      <c r="A14" t="s">
        <v>410</v>
      </c>
    </row>
    <row r="15" spans="1:1" x14ac:dyDescent="0.25">
      <c r="A15" s="11" t="s">
        <v>411</v>
      </c>
    </row>
    <row r="23" spans="1:1" x14ac:dyDescent="0.25">
      <c r="A23" s="11" t="s">
        <v>420</v>
      </c>
    </row>
    <row r="31" spans="1:1" x14ac:dyDescent="0.25">
      <c r="A31" t="s">
        <v>421</v>
      </c>
    </row>
    <row r="33" spans="1:1" x14ac:dyDescent="0.25">
      <c r="A33" t="s">
        <v>422</v>
      </c>
    </row>
    <row r="34" spans="1:1" x14ac:dyDescent="0.25">
      <c r="A34" t="s">
        <v>423</v>
      </c>
    </row>
    <row r="35" spans="1:1" x14ac:dyDescent="0.25">
      <c r="A35" t="s">
        <v>424</v>
      </c>
    </row>
    <row r="36" spans="1:1" x14ac:dyDescent="0.25">
      <c r="A36" t="s">
        <v>425</v>
      </c>
    </row>
    <row r="37" spans="1:1" x14ac:dyDescent="0.25">
      <c r="A37" t="s">
        <v>426</v>
      </c>
    </row>
    <row r="39" spans="1:1" x14ac:dyDescent="0.25">
      <c r="A39" t="s">
        <v>427</v>
      </c>
    </row>
    <row r="41" spans="1:1" x14ac:dyDescent="0.25">
      <c r="A41" t="s">
        <v>428</v>
      </c>
    </row>
    <row r="43" spans="1:1" x14ac:dyDescent="0.25">
      <c r="A43" t="s">
        <v>429</v>
      </c>
    </row>
    <row r="45" spans="1:1" x14ac:dyDescent="0.25">
      <c r="A45" s="11" t="s">
        <v>430</v>
      </c>
    </row>
    <row r="47" spans="1:1" x14ac:dyDescent="0.25">
      <c r="A47" t="s">
        <v>431</v>
      </c>
    </row>
    <row r="49" spans="1:1" x14ac:dyDescent="0.25">
      <c r="A49" t="s">
        <v>432</v>
      </c>
    </row>
    <row r="50" spans="1:1" x14ac:dyDescent="0.25">
      <c r="A50" t="s">
        <v>433</v>
      </c>
    </row>
    <row r="51" spans="1:1" x14ac:dyDescent="0.25">
      <c r="A51" t="s">
        <v>434</v>
      </c>
    </row>
    <row r="52" spans="1:1" x14ac:dyDescent="0.25">
      <c r="A52" t="s">
        <v>435</v>
      </c>
    </row>
    <row r="53" spans="1:1" x14ac:dyDescent="0.25">
      <c r="A53" t="s">
        <v>436</v>
      </c>
    </row>
    <row r="55" spans="1:1" x14ac:dyDescent="0.25">
      <c r="A55" t="s">
        <v>437</v>
      </c>
    </row>
    <row r="56" spans="1:1" x14ac:dyDescent="0.25">
      <c r="A56" t="s">
        <v>438</v>
      </c>
    </row>
    <row r="63" spans="1:1" x14ac:dyDescent="0.25">
      <c r="A63" s="11" t="s">
        <v>461</v>
      </c>
    </row>
    <row r="67" spans="1:1" x14ac:dyDescent="0.25">
      <c r="A67" t="s">
        <v>462</v>
      </c>
    </row>
    <row r="69" spans="1:1" x14ac:dyDescent="0.25">
      <c r="A69" t="s">
        <v>463</v>
      </c>
    </row>
    <row r="71" spans="1:1" x14ac:dyDescent="0.25">
      <c r="A71" t="s">
        <v>464</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topLeftCell="A49" workbookViewId="0">
      <selection activeCell="C55" sqref="C55"/>
    </sheetView>
  </sheetViews>
  <sheetFormatPr defaultRowHeight="15" x14ac:dyDescent="0.25"/>
  <cols>
    <col min="1" max="1" width="23.42578125" customWidth="1"/>
  </cols>
  <sheetData>
    <row r="1" spans="1:5" s="6" customFormat="1" x14ac:dyDescent="0.25">
      <c r="A1" s="6">
        <v>13</v>
      </c>
      <c r="B1" s="6" t="s">
        <v>112</v>
      </c>
    </row>
    <row r="2" spans="1:5" x14ac:dyDescent="0.25">
      <c r="A2" s="14" t="s">
        <v>81</v>
      </c>
    </row>
    <row r="3" spans="1:5" x14ac:dyDescent="0.25">
      <c r="A3" t="s">
        <v>75</v>
      </c>
      <c r="B3">
        <v>1000</v>
      </c>
      <c r="C3" t="s">
        <v>55</v>
      </c>
    </row>
    <row r="4" spans="1:5" x14ac:dyDescent="0.25">
      <c r="A4" t="s">
        <v>31</v>
      </c>
      <c r="D4">
        <f>'СПИСОК ИНГРИДИЕНТОВ'!C35</f>
        <v>1</v>
      </c>
      <c r="E4" t="s">
        <v>113</v>
      </c>
    </row>
    <row r="5" spans="1:5" x14ac:dyDescent="0.25">
      <c r="A5" t="s">
        <v>5</v>
      </c>
      <c r="D5">
        <f>'СПИСОК ИНГРИДИЕНТОВ'!C18</f>
        <v>1</v>
      </c>
      <c r="E5" t="s">
        <v>114</v>
      </c>
    </row>
    <row r="6" spans="1:5" x14ac:dyDescent="0.25">
      <c r="A6" t="s">
        <v>50</v>
      </c>
      <c r="B6">
        <v>3</v>
      </c>
      <c r="C6" t="s">
        <v>115</v>
      </c>
      <c r="D6">
        <f>'СПИСОК ИНГРИДИЕНТОВ'!C6</f>
        <v>1</v>
      </c>
    </row>
    <row r="7" spans="1:5" x14ac:dyDescent="0.25">
      <c r="A7" t="s">
        <v>37</v>
      </c>
      <c r="D7">
        <f>'СПИСОК ИНГРИДИЕНТОВ'!C25</f>
        <v>1</v>
      </c>
      <c r="E7" t="s">
        <v>116</v>
      </c>
    </row>
    <row r="8" spans="1:5" x14ac:dyDescent="0.25">
      <c r="A8" t="s">
        <v>117</v>
      </c>
      <c r="B8">
        <v>1</v>
      </c>
      <c r="C8" t="s">
        <v>115</v>
      </c>
      <c r="D8">
        <f>'СПИСОК ИНГРИДИЕНТОВ'!C28</f>
        <v>1</v>
      </c>
      <c r="E8" t="s">
        <v>118</v>
      </c>
    </row>
    <row r="9" spans="1:5" x14ac:dyDescent="0.25">
      <c r="A9" t="s">
        <v>119</v>
      </c>
      <c r="D9">
        <f>'СПИСОК ИНГРИДИЕНТОВ'!C27</f>
        <v>1</v>
      </c>
    </row>
    <row r="10" spans="1:5" x14ac:dyDescent="0.25">
      <c r="A10" s="11" t="s">
        <v>120</v>
      </c>
    </row>
    <row r="13" spans="1:5" x14ac:dyDescent="0.25">
      <c r="A13" s="14" t="s">
        <v>137</v>
      </c>
    </row>
    <row r="14" spans="1:5" x14ac:dyDescent="0.25">
      <c r="A14" t="s">
        <v>75</v>
      </c>
      <c r="B14">
        <v>3000</v>
      </c>
      <c r="C14" t="s">
        <v>55</v>
      </c>
    </row>
    <row r="15" spans="1:5" x14ac:dyDescent="0.25">
      <c r="A15" t="s">
        <v>31</v>
      </c>
      <c r="D15">
        <f>'СПИСОК ИНГРИДИЕНТОВ'!C35</f>
        <v>1</v>
      </c>
      <c r="E15" t="s">
        <v>192</v>
      </c>
    </row>
    <row r="16" spans="1:5" x14ac:dyDescent="0.25">
      <c r="A16" t="s">
        <v>6</v>
      </c>
      <c r="D16">
        <f>'СПИСОК ИНГРИДИЕНТОВ'!C5</f>
        <v>1</v>
      </c>
      <c r="E16" t="s">
        <v>193</v>
      </c>
    </row>
    <row r="17" spans="1:5" x14ac:dyDescent="0.25">
      <c r="A17" t="s">
        <v>50</v>
      </c>
      <c r="B17">
        <v>7</v>
      </c>
      <c r="C17" t="s">
        <v>115</v>
      </c>
      <c r="D17">
        <f>'СПИСОК ИНГРИДИЕНТОВ'!C6</f>
        <v>1</v>
      </c>
    </row>
    <row r="18" spans="1:5" x14ac:dyDescent="0.25">
      <c r="A18" t="s">
        <v>194</v>
      </c>
      <c r="D18">
        <f>'СПИСОК ИНГРИДИЕНТОВ'!C46</f>
        <v>0</v>
      </c>
      <c r="E18" t="s">
        <v>192</v>
      </c>
    </row>
    <row r="23" spans="1:5" x14ac:dyDescent="0.25">
      <c r="A23" s="14" t="s">
        <v>144</v>
      </c>
    </row>
    <row r="24" spans="1:5" x14ac:dyDescent="0.25">
      <c r="A24" t="s">
        <v>75</v>
      </c>
      <c r="B24" s="7">
        <v>5000</v>
      </c>
      <c r="C24" t="s">
        <v>55</v>
      </c>
    </row>
    <row r="25" spans="1:5" x14ac:dyDescent="0.25">
      <c r="A25" t="s">
        <v>31</v>
      </c>
      <c r="B25" s="16">
        <f>B24/200</f>
        <v>25</v>
      </c>
      <c r="C25" t="s">
        <v>57</v>
      </c>
      <c r="D25">
        <f>'СПИСОК ИНГРИДИЕНТОВ'!C35</f>
        <v>1</v>
      </c>
    </row>
    <row r="26" spans="1:5" x14ac:dyDescent="0.25">
      <c r="A26" t="s">
        <v>40</v>
      </c>
      <c r="B26" s="16">
        <f>B24/500</f>
        <v>10</v>
      </c>
      <c r="C26" t="s">
        <v>57</v>
      </c>
      <c r="D26">
        <f>'СПИСОК ИНГРИДИЕНТОВ'!C17</f>
        <v>1</v>
      </c>
    </row>
    <row r="28" spans="1:5" x14ac:dyDescent="0.25">
      <c r="A28" t="s">
        <v>195</v>
      </c>
    </row>
    <row r="29" spans="1:5" x14ac:dyDescent="0.25">
      <c r="A29" t="s">
        <v>196</v>
      </c>
    </row>
    <row r="31" spans="1:5" x14ac:dyDescent="0.25">
      <c r="A31" t="s">
        <v>72</v>
      </c>
      <c r="C31" t="s">
        <v>57</v>
      </c>
      <c r="D31">
        <f>'СПИСОК ИНГРИДИЕНТОВ'!C43</f>
        <v>1</v>
      </c>
      <c r="E31" t="s">
        <v>197</v>
      </c>
    </row>
    <row r="32" spans="1:5" x14ac:dyDescent="0.25">
      <c r="A32" t="s">
        <v>198</v>
      </c>
      <c r="C32" t="s">
        <v>57</v>
      </c>
      <c r="D32">
        <f>'СПИСОК ИНГРИДИЕНТОВ'!C47</f>
        <v>1</v>
      </c>
      <c r="E32" t="s">
        <v>121</v>
      </c>
    </row>
    <row r="34" spans="1:4" x14ac:dyDescent="0.25">
      <c r="A34" t="s">
        <v>199</v>
      </c>
    </row>
    <row r="36" spans="1:4" s="38" customFormat="1" x14ac:dyDescent="0.25"/>
    <row r="38" spans="1:4" s="43" customFormat="1" x14ac:dyDescent="0.25">
      <c r="A38" s="43" t="s">
        <v>75</v>
      </c>
      <c r="B38" s="45">
        <v>5000</v>
      </c>
      <c r="C38" s="43" t="s">
        <v>55</v>
      </c>
    </row>
    <row r="39" spans="1:4" s="43" customFormat="1" x14ac:dyDescent="0.25">
      <c r="A39" s="43" t="s">
        <v>31</v>
      </c>
      <c r="B39" s="47">
        <v>20</v>
      </c>
      <c r="C39" s="43" t="s">
        <v>57</v>
      </c>
      <c r="D39" s="43">
        <f>'СПИСОК ИНГРИДИЕНТОВ'!C49</f>
        <v>1</v>
      </c>
    </row>
    <row r="40" spans="1:4" s="43" customFormat="1" x14ac:dyDescent="0.25">
      <c r="A40" s="43" t="s">
        <v>40</v>
      </c>
      <c r="B40" s="47">
        <f>B38/500</f>
        <v>10</v>
      </c>
      <c r="C40" s="43" t="s">
        <v>57</v>
      </c>
      <c r="D40" s="43">
        <f>'СПИСОК ИНГРИДИЕНТОВ'!C31</f>
        <v>2</v>
      </c>
    </row>
    <row r="41" spans="1:4" s="43" customFormat="1" x14ac:dyDescent="0.25">
      <c r="A41" s="43" t="s">
        <v>1513</v>
      </c>
      <c r="B41" s="43">
        <v>5</v>
      </c>
      <c r="C41" s="43" t="s">
        <v>57</v>
      </c>
    </row>
    <row r="42" spans="1:4" s="43" customFormat="1" x14ac:dyDescent="0.25"/>
    <row r="43" spans="1:4" s="43" customFormat="1" x14ac:dyDescent="0.25"/>
    <row r="44" spans="1:4" s="43" customFormat="1" x14ac:dyDescent="0.25"/>
    <row r="46" spans="1:4" s="6" customFormat="1" x14ac:dyDescent="0.25"/>
    <row r="48" spans="1:4" x14ac:dyDescent="0.25">
      <c r="A48" s="11" t="s">
        <v>123</v>
      </c>
    </row>
    <row r="49" spans="1:1" x14ac:dyDescent="0.25">
      <c r="A49" s="11"/>
    </row>
    <row r="50" spans="1:1" x14ac:dyDescent="0.25">
      <c r="A50" t="s">
        <v>122</v>
      </c>
    </row>
    <row r="52" spans="1:1" x14ac:dyDescent="0.25">
      <c r="A52" t="s">
        <v>124</v>
      </c>
    </row>
    <row r="53" spans="1:1" x14ac:dyDescent="0.25">
      <c r="A53" t="s">
        <v>125</v>
      </c>
    </row>
    <row r="54" spans="1:1" x14ac:dyDescent="0.25">
      <c r="A54" t="s">
        <v>126</v>
      </c>
    </row>
    <row r="55" spans="1:1" x14ac:dyDescent="0.25">
      <c r="A55" t="s">
        <v>127</v>
      </c>
    </row>
    <row r="56" spans="1:1" x14ac:dyDescent="0.25">
      <c r="A56" t="s">
        <v>128</v>
      </c>
    </row>
    <row r="57" spans="1:1" x14ac:dyDescent="0.25">
      <c r="A57" t="s">
        <v>129</v>
      </c>
    </row>
    <row r="58" spans="1:1" x14ac:dyDescent="0.25">
      <c r="A58" t="s">
        <v>130</v>
      </c>
    </row>
    <row r="59" spans="1:1" x14ac:dyDescent="0.25">
      <c r="A59" t="s">
        <v>131</v>
      </c>
    </row>
    <row r="60" spans="1:1" x14ac:dyDescent="0.25">
      <c r="A60" t="s">
        <v>132</v>
      </c>
    </row>
    <row r="61" spans="1:1" x14ac:dyDescent="0.25">
      <c r="A61" t="s">
        <v>133</v>
      </c>
    </row>
    <row r="62" spans="1:1" x14ac:dyDescent="0.25">
      <c r="A62" t="s">
        <v>134</v>
      </c>
    </row>
    <row r="63" spans="1:1" x14ac:dyDescent="0.25">
      <c r="A63" t="s">
        <v>135</v>
      </c>
    </row>
  </sheetData>
  <conditionalFormatting sqref="D4:D8 D25:D26 D31:D32">
    <cfRule type="cellIs" dxfId="17" priority="11" operator="equal">
      <formula>0</formula>
    </cfRule>
    <cfRule type="cellIs" dxfId="16" priority="12" operator="greaterThan">
      <formula>0</formula>
    </cfRule>
  </conditionalFormatting>
  <conditionalFormatting sqref="D9">
    <cfRule type="cellIs" dxfId="15" priority="9" operator="equal">
      <formula>0</formula>
    </cfRule>
    <cfRule type="cellIs" dxfId="14" priority="10" operator="greaterThan">
      <formula>0</formula>
    </cfRule>
  </conditionalFormatting>
  <conditionalFormatting sqref="D15:D18">
    <cfRule type="cellIs" dxfId="13" priority="7" operator="equal">
      <formula>0</formula>
    </cfRule>
    <cfRule type="cellIs" dxfId="12" priority="8" operator="greaterThan">
      <formula>0</formula>
    </cfRule>
  </conditionalFormatting>
  <conditionalFormatting sqref="D39:D40">
    <cfRule type="cellIs" dxfId="11" priority="1" operator="equal">
      <formula>0</formula>
    </cfRule>
    <cfRule type="cellIs" dxfId="10" priority="2" operator="greaterThan">
      <formula>0</formula>
    </cfRule>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workbookViewId="0">
      <selection activeCell="B21" sqref="B21"/>
    </sheetView>
  </sheetViews>
  <sheetFormatPr defaultRowHeight="15" x14ac:dyDescent="0.25"/>
  <cols>
    <col min="1" max="1" width="18.28515625" bestFit="1" customWidth="1"/>
  </cols>
  <sheetData>
    <row r="2" spans="1:3" x14ac:dyDescent="0.25">
      <c r="A2" t="s">
        <v>43</v>
      </c>
      <c r="B2">
        <v>4</v>
      </c>
    </row>
    <row r="3" spans="1:3" x14ac:dyDescent="0.25">
      <c r="A3" t="s">
        <v>12</v>
      </c>
      <c r="B3">
        <v>6</v>
      </c>
    </row>
    <row r="4" spans="1:3" x14ac:dyDescent="0.25">
      <c r="A4" t="s">
        <v>185</v>
      </c>
      <c r="B4">
        <v>10</v>
      </c>
      <c r="C4">
        <v>23</v>
      </c>
    </row>
    <row r="5" spans="1:3" x14ac:dyDescent="0.25">
      <c r="A5" t="s">
        <v>1513</v>
      </c>
      <c r="B5">
        <v>13</v>
      </c>
    </row>
    <row r="6" spans="1:3" x14ac:dyDescent="0.25">
      <c r="A6" t="s">
        <v>1515</v>
      </c>
      <c r="B6">
        <v>16</v>
      </c>
    </row>
    <row r="7" spans="1:3" x14ac:dyDescent="0.25">
      <c r="A7" t="s">
        <v>1518</v>
      </c>
      <c r="B7">
        <v>18</v>
      </c>
    </row>
    <row r="8" spans="1:3" x14ac:dyDescent="0.25">
      <c r="A8" t="s">
        <v>1533</v>
      </c>
      <c r="B8">
        <v>19</v>
      </c>
    </row>
    <row r="9" spans="1:3" x14ac:dyDescent="0.25">
      <c r="A9" t="s">
        <v>15</v>
      </c>
      <c r="B9">
        <v>20</v>
      </c>
    </row>
    <row r="10" spans="1:3" x14ac:dyDescent="0.25">
      <c r="A10" t="s">
        <v>1539</v>
      </c>
      <c r="B10">
        <v>21</v>
      </c>
    </row>
    <row r="11" spans="1:3" x14ac:dyDescent="0.25">
      <c r="A11" s="50" t="s">
        <v>1548</v>
      </c>
      <c r="B11">
        <v>25</v>
      </c>
    </row>
    <row r="12" spans="1:3" x14ac:dyDescent="0.25">
      <c r="A12" s="50" t="s">
        <v>1551</v>
      </c>
      <c r="B12">
        <v>25</v>
      </c>
    </row>
    <row r="13" spans="1:3" x14ac:dyDescent="0.25">
      <c r="A13" s="50" t="s">
        <v>1507</v>
      </c>
      <c r="B13">
        <v>27</v>
      </c>
    </row>
    <row r="14" spans="1:3" x14ac:dyDescent="0.25">
      <c r="A14" s="50" t="s">
        <v>1553</v>
      </c>
      <c r="B14">
        <v>27</v>
      </c>
    </row>
    <row r="15" spans="1:3" x14ac:dyDescent="0.25">
      <c r="A15" s="50" t="s">
        <v>2</v>
      </c>
      <c r="B15">
        <v>28</v>
      </c>
    </row>
    <row r="16" spans="1:3" x14ac:dyDescent="0.25">
      <c r="A16" s="50" t="s">
        <v>1568</v>
      </c>
      <c r="B16">
        <v>38</v>
      </c>
    </row>
    <row r="17" spans="1:2" x14ac:dyDescent="0.25">
      <c r="A17" s="50" t="s">
        <v>1576</v>
      </c>
      <c r="B17">
        <v>39</v>
      </c>
    </row>
    <row r="18" spans="1:2" x14ac:dyDescent="0.25">
      <c r="A18" s="50" t="s">
        <v>1575</v>
      </c>
      <c r="B18">
        <v>39</v>
      </c>
    </row>
    <row r="19" spans="1:2" x14ac:dyDescent="0.25">
      <c r="A19" s="50" t="s">
        <v>1583</v>
      </c>
      <c r="B19">
        <v>39</v>
      </c>
    </row>
    <row r="20" spans="1:2" x14ac:dyDescent="0.25">
      <c r="A20" s="50" t="s">
        <v>1582</v>
      </c>
      <c r="B20">
        <v>39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D19" sqref="D19"/>
    </sheetView>
  </sheetViews>
  <sheetFormatPr defaultRowHeight="15" x14ac:dyDescent="0.25"/>
  <cols>
    <col min="1" max="1" width="14.28515625" customWidth="1"/>
  </cols>
  <sheetData>
    <row r="1" spans="1:5" s="6" customFormat="1" x14ac:dyDescent="0.25">
      <c r="A1" s="6">
        <v>1</v>
      </c>
      <c r="B1" s="6" t="s">
        <v>147</v>
      </c>
    </row>
    <row r="3" spans="1:5" x14ac:dyDescent="0.25">
      <c r="A3" t="s">
        <v>75</v>
      </c>
      <c r="B3" s="19">
        <v>2500</v>
      </c>
      <c r="C3" t="s">
        <v>55</v>
      </c>
    </row>
    <row r="4" spans="1:5" x14ac:dyDescent="0.25">
      <c r="A4" t="s">
        <v>185</v>
      </c>
      <c r="B4" s="19">
        <v>500</v>
      </c>
      <c r="C4" t="s">
        <v>57</v>
      </c>
      <c r="D4">
        <f>'СПИСОК ИНГРИДИЕНТОВ'!C45</f>
        <v>1</v>
      </c>
      <c r="E4" t="s">
        <v>350</v>
      </c>
    </row>
    <row r="5" spans="1:5" x14ac:dyDescent="0.25">
      <c r="A5" t="s">
        <v>11</v>
      </c>
      <c r="B5" s="19">
        <v>150</v>
      </c>
      <c r="C5" t="s">
        <v>57</v>
      </c>
      <c r="D5">
        <f>'СПИСОК ИНГРИДИЕНТОВ'!C23</f>
        <v>1</v>
      </c>
    </row>
    <row r="8" spans="1:5" x14ac:dyDescent="0.25">
      <c r="A8" t="s">
        <v>203</v>
      </c>
    </row>
    <row r="9" spans="1:5" x14ac:dyDescent="0.25">
      <c r="A9" t="s">
        <v>173</v>
      </c>
    </row>
    <row r="10" spans="1:5" x14ac:dyDescent="0.25">
      <c r="A10" t="s">
        <v>174</v>
      </c>
    </row>
    <row r="12" spans="1:5" x14ac:dyDescent="0.25">
      <c r="A12" t="s">
        <v>175</v>
      </c>
    </row>
    <row r="13" spans="1:5" x14ac:dyDescent="0.25">
      <c r="A13" t="s">
        <v>176</v>
      </c>
    </row>
    <row r="15" spans="1:5" s="6" customFormat="1" x14ac:dyDescent="0.25"/>
    <row r="18" spans="1:1" x14ac:dyDescent="0.25">
      <c r="A18" t="s">
        <v>351</v>
      </c>
    </row>
    <row r="19" spans="1:1" x14ac:dyDescent="0.25">
      <c r="A19" t="s">
        <v>352</v>
      </c>
    </row>
    <row r="20" spans="1:1" x14ac:dyDescent="0.25">
      <c r="A20" t="s">
        <v>353</v>
      </c>
    </row>
    <row r="21" spans="1:1" x14ac:dyDescent="0.25">
      <c r="A21" t="s">
        <v>354</v>
      </c>
    </row>
  </sheetData>
  <conditionalFormatting sqref="D4">
    <cfRule type="cellIs" dxfId="9" priority="5" operator="equal">
      <formula>0</formula>
    </cfRule>
    <cfRule type="cellIs" dxfId="8" priority="6" operator="greaterThan">
      <formula>0</formula>
    </cfRule>
  </conditionalFormatting>
  <conditionalFormatting sqref="D5">
    <cfRule type="cellIs" dxfId="7" priority="3" operator="equal">
      <formula>0</formula>
    </cfRule>
    <cfRule type="cellIs" dxfId="6" priority="4" operator="greaterThan">
      <formula>0</formula>
    </cfRule>
  </conditionalFormatting>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heetViews>
  <sheetFormatPr defaultRowHeight="15" x14ac:dyDescent="0.25"/>
  <cols>
    <col min="1" max="1" width="17.7109375" customWidth="1"/>
  </cols>
  <sheetData>
    <row r="1" spans="1:7" s="6" customFormat="1" x14ac:dyDescent="0.25">
      <c r="B1" s="6" t="s">
        <v>170</v>
      </c>
    </row>
    <row r="3" spans="1:7" x14ac:dyDescent="0.25">
      <c r="A3" t="s">
        <v>75</v>
      </c>
      <c r="B3">
        <v>2000</v>
      </c>
      <c r="C3" t="s">
        <v>55</v>
      </c>
    </row>
    <row r="4" spans="1:7" x14ac:dyDescent="0.25">
      <c r="A4" t="s">
        <v>204</v>
      </c>
      <c r="B4">
        <v>1</v>
      </c>
      <c r="C4" t="s">
        <v>348</v>
      </c>
      <c r="D4">
        <f>'СПИСОК ИНГРИДИЕНТОВ'!C48</f>
        <v>1</v>
      </c>
      <c r="G4" t="s">
        <v>347</v>
      </c>
    </row>
    <row r="5" spans="1:7" x14ac:dyDescent="0.25">
      <c r="A5" t="s">
        <v>5</v>
      </c>
      <c r="B5">
        <v>0.25</v>
      </c>
      <c r="C5" t="s">
        <v>57</v>
      </c>
      <c r="D5">
        <f>'СПИСОК ИНГРИДИЕНТОВ'!C18</f>
        <v>1</v>
      </c>
    </row>
    <row r="6" spans="1:7" x14ac:dyDescent="0.25">
      <c r="A6" t="s">
        <v>50</v>
      </c>
      <c r="B6">
        <v>2</v>
      </c>
      <c r="C6" t="s">
        <v>115</v>
      </c>
      <c r="D6">
        <f>'СПИСОК ИНГРИДИЕНТОВ'!C6</f>
        <v>1</v>
      </c>
    </row>
    <row r="8" spans="1:7" x14ac:dyDescent="0.25">
      <c r="A8" s="11" t="s">
        <v>205</v>
      </c>
    </row>
    <row r="9" spans="1:7" x14ac:dyDescent="0.25">
      <c r="A9" s="11" t="s">
        <v>206</v>
      </c>
      <c r="G9" t="s">
        <v>349</v>
      </c>
    </row>
    <row r="11" spans="1:7" x14ac:dyDescent="0.25">
      <c r="A11" t="s">
        <v>72</v>
      </c>
      <c r="B11">
        <v>200</v>
      </c>
      <c r="C11" t="s">
        <v>57</v>
      </c>
      <c r="D11">
        <f>'СПИСОК ИНГРИДИЕНТОВ'!C43</f>
        <v>1</v>
      </c>
    </row>
    <row r="12" spans="1:7" x14ac:dyDescent="0.25">
      <c r="A12" t="s">
        <v>71</v>
      </c>
      <c r="B12">
        <v>200</v>
      </c>
      <c r="C12" t="s">
        <v>57</v>
      </c>
    </row>
    <row r="13" spans="1:7" x14ac:dyDescent="0.25">
      <c r="A13" s="11" t="s">
        <v>207</v>
      </c>
    </row>
    <row r="14" spans="1:7" x14ac:dyDescent="0.25">
      <c r="A14" t="s">
        <v>208</v>
      </c>
    </row>
  </sheetData>
  <conditionalFormatting sqref="D4:D6">
    <cfRule type="cellIs" dxfId="5" priority="5" operator="equal">
      <formula>0</formula>
    </cfRule>
    <cfRule type="cellIs" dxfId="4" priority="6" operator="greaterThan">
      <formula>0</formula>
    </cfRule>
  </conditionalFormatting>
  <conditionalFormatting sqref="D11">
    <cfRule type="cellIs" dxfId="3" priority="1" operator="equal">
      <formula>0</formula>
    </cfRule>
    <cfRule type="cellIs" dxfId="2" priority="2" operator="greaterThan">
      <formula>0</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D5" sqref="D5"/>
    </sheetView>
  </sheetViews>
  <sheetFormatPr defaultRowHeight="15" x14ac:dyDescent="0.25"/>
  <cols>
    <col min="1" max="1" width="13.85546875" customWidth="1"/>
  </cols>
  <sheetData>
    <row r="1" spans="1:3" s="6" customFormat="1" x14ac:dyDescent="0.25">
      <c r="A1" s="6">
        <v>3</v>
      </c>
      <c r="B1" s="6" t="s">
        <v>241</v>
      </c>
    </row>
    <row r="3" spans="1:3" x14ac:dyDescent="0.25">
      <c r="A3" s="43" t="s">
        <v>1489</v>
      </c>
      <c r="B3" s="45"/>
      <c r="C3" s="43" t="s">
        <v>55</v>
      </c>
    </row>
    <row r="4" spans="1:3" x14ac:dyDescent="0.25">
      <c r="A4" s="43" t="s">
        <v>1515</v>
      </c>
      <c r="B4" s="47">
        <f>B3/100</f>
        <v>0</v>
      </c>
      <c r="C4" s="43" t="s">
        <v>57</v>
      </c>
    </row>
    <row r="6" spans="1:3" x14ac:dyDescent="0.25">
      <c r="A6" t="s">
        <v>1514</v>
      </c>
    </row>
    <row r="8" spans="1:3" x14ac:dyDescent="0.25">
      <c r="A8" s="11" t="s">
        <v>1516</v>
      </c>
    </row>
    <row r="9" spans="1:3" x14ac:dyDescent="0.25">
      <c r="A9" s="46" t="s">
        <v>1517</v>
      </c>
    </row>
    <row r="16" spans="1:3" x14ac:dyDescent="0.25">
      <c r="A16" s="11"/>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4"/>
  <sheetViews>
    <sheetView workbookViewId="0">
      <selection activeCell="E7" sqref="E7"/>
    </sheetView>
  </sheetViews>
  <sheetFormatPr defaultRowHeight="15" x14ac:dyDescent="0.25"/>
  <sheetData>
    <row r="1" spans="1:2" s="6" customFormat="1" x14ac:dyDescent="0.25">
      <c r="B1" s="6" t="s">
        <v>244</v>
      </c>
    </row>
    <row r="3" spans="1:2" x14ac:dyDescent="0.25">
      <c r="A3" t="s">
        <v>336</v>
      </c>
    </row>
    <row r="6" spans="1:2" x14ac:dyDescent="0.25">
      <c r="A6" t="s">
        <v>261</v>
      </c>
    </row>
    <row r="9" spans="1:2" x14ac:dyDescent="0.25">
      <c r="A9" s="11" t="s">
        <v>246</v>
      </c>
    </row>
    <row r="10" spans="1:2" x14ac:dyDescent="0.25">
      <c r="A10" t="s">
        <v>247</v>
      </c>
    </row>
    <row r="11" spans="1:2" x14ac:dyDescent="0.25">
      <c r="A11" t="s">
        <v>248</v>
      </c>
    </row>
    <row r="12" spans="1:2" x14ac:dyDescent="0.25">
      <c r="A12" s="11" t="s">
        <v>249</v>
      </c>
    </row>
    <row r="13" spans="1:2" x14ac:dyDescent="0.25">
      <c r="A13" s="11" t="s">
        <v>250</v>
      </c>
    </row>
    <row r="14" spans="1:2" x14ac:dyDescent="0.25">
      <c r="A14" t="s">
        <v>251</v>
      </c>
    </row>
    <row r="15" spans="1:2" x14ac:dyDescent="0.25">
      <c r="A15" t="s">
        <v>252</v>
      </c>
    </row>
    <row r="16" spans="1:2" x14ac:dyDescent="0.25">
      <c r="A16" t="s">
        <v>253</v>
      </c>
    </row>
    <row r="20" spans="1:1" x14ac:dyDescent="0.25">
      <c r="A20" t="s">
        <v>263</v>
      </c>
    </row>
    <row r="23" spans="1:1" x14ac:dyDescent="0.25">
      <c r="A23" s="11" t="s">
        <v>258</v>
      </c>
    </row>
    <row r="26" spans="1:1" x14ac:dyDescent="0.25">
      <c r="A26" s="11" t="s">
        <v>264</v>
      </c>
    </row>
    <row r="29" spans="1:1" x14ac:dyDescent="0.25">
      <c r="A29" s="11" t="s">
        <v>265</v>
      </c>
    </row>
    <row r="36" spans="1:1" x14ac:dyDescent="0.25">
      <c r="A36" t="s">
        <v>259</v>
      </c>
    </row>
    <row r="38" spans="1:1" s="7" customFormat="1" x14ac:dyDescent="0.25"/>
    <row r="40" spans="1:1" x14ac:dyDescent="0.25">
      <c r="A40" s="11" t="s">
        <v>254</v>
      </c>
    </row>
    <row r="41" spans="1:1" x14ac:dyDescent="0.25">
      <c r="A41" t="s">
        <v>255</v>
      </c>
    </row>
    <row r="42" spans="1:1" x14ac:dyDescent="0.25">
      <c r="A42" s="11" t="s">
        <v>256</v>
      </c>
    </row>
    <row r="43" spans="1:1" x14ac:dyDescent="0.25">
      <c r="A43" t="s">
        <v>257</v>
      </c>
    </row>
    <row r="46" spans="1:1" x14ac:dyDescent="0.25">
      <c r="A46" s="11" t="s">
        <v>245</v>
      </c>
    </row>
    <row r="49" spans="1:1" x14ac:dyDescent="0.25">
      <c r="A49" s="11" t="s">
        <v>337</v>
      </c>
    </row>
    <row r="53" spans="1:1" s="6" customFormat="1" x14ac:dyDescent="0.25"/>
    <row r="55" spans="1:1" x14ac:dyDescent="0.25">
      <c r="A55" t="s">
        <v>260</v>
      </c>
    </row>
    <row r="58" spans="1:1" x14ac:dyDescent="0.25">
      <c r="A58" t="s">
        <v>262</v>
      </c>
    </row>
    <row r="61" spans="1:1" s="6" customFormat="1" x14ac:dyDescent="0.25"/>
    <row r="71" spans="1:1" x14ac:dyDescent="0.25">
      <c r="A71" t="s">
        <v>266</v>
      </c>
    </row>
    <row r="72" spans="1:1" x14ac:dyDescent="0.25">
      <c r="A72" t="s">
        <v>267</v>
      </c>
    </row>
    <row r="76" spans="1:1" x14ac:dyDescent="0.25">
      <c r="A76" t="s">
        <v>268</v>
      </c>
    </row>
    <row r="80" spans="1:1" x14ac:dyDescent="0.25">
      <c r="A80" t="s">
        <v>269</v>
      </c>
    </row>
    <row r="84" spans="1:1" x14ac:dyDescent="0.25">
      <c r="A84" s="11" t="s">
        <v>270</v>
      </c>
    </row>
    <row r="88" spans="1:1" x14ac:dyDescent="0.25">
      <c r="A88" s="11" t="s">
        <v>271</v>
      </c>
    </row>
    <row r="89" spans="1:1" x14ac:dyDescent="0.25">
      <c r="A89" t="s">
        <v>272</v>
      </c>
    </row>
    <row r="92" spans="1:1" x14ac:dyDescent="0.25">
      <c r="A92" t="s">
        <v>273</v>
      </c>
    </row>
    <row r="95" spans="1:1" x14ac:dyDescent="0.25">
      <c r="A95" t="s">
        <v>274</v>
      </c>
    </row>
    <row r="96" spans="1:1" x14ac:dyDescent="0.25">
      <c r="A96" t="s">
        <v>275</v>
      </c>
    </row>
    <row r="97" spans="1:1" x14ac:dyDescent="0.25">
      <c r="A97" t="s">
        <v>276</v>
      </c>
    </row>
    <row r="102" spans="1:1" x14ac:dyDescent="0.25">
      <c r="A102" t="s">
        <v>277</v>
      </c>
    </row>
    <row r="103" spans="1:1" x14ac:dyDescent="0.25">
      <c r="A103" t="s">
        <v>278</v>
      </c>
    </row>
    <row r="105" spans="1:1" x14ac:dyDescent="0.25">
      <c r="A105" t="s">
        <v>279</v>
      </c>
    </row>
    <row r="106" spans="1:1" x14ac:dyDescent="0.25">
      <c r="A106" t="s">
        <v>280</v>
      </c>
    </row>
    <row r="107" spans="1:1" x14ac:dyDescent="0.25">
      <c r="A107" s="11" t="s">
        <v>281</v>
      </c>
    </row>
    <row r="111" spans="1:1" x14ac:dyDescent="0.25">
      <c r="A111" t="s">
        <v>282</v>
      </c>
    </row>
    <row r="115" spans="1:1" x14ac:dyDescent="0.25">
      <c r="A115" s="11" t="s">
        <v>283</v>
      </c>
    </row>
    <row r="120" spans="1:1" x14ac:dyDescent="0.25">
      <c r="A120" t="s">
        <v>284</v>
      </c>
    </row>
    <row r="121" spans="1:1" x14ac:dyDescent="0.25">
      <c r="A121" s="11" t="s">
        <v>285</v>
      </c>
    </row>
    <row r="136" spans="1:1" x14ac:dyDescent="0.25">
      <c r="A136" t="s">
        <v>297</v>
      </c>
    </row>
    <row r="137" spans="1:1" x14ac:dyDescent="0.25">
      <c r="A137" s="11" t="s">
        <v>298</v>
      </c>
    </row>
    <row r="138" spans="1:1" x14ac:dyDescent="0.25">
      <c r="A138" s="11" t="s">
        <v>299</v>
      </c>
    </row>
    <row r="139" spans="1:1" x14ac:dyDescent="0.25">
      <c r="A139" t="s">
        <v>300</v>
      </c>
    </row>
    <row r="140" spans="1:1" x14ac:dyDescent="0.25">
      <c r="A140" t="s">
        <v>301</v>
      </c>
    </row>
    <row r="141" spans="1:1" x14ac:dyDescent="0.25">
      <c r="A141" t="s">
        <v>302</v>
      </c>
    </row>
    <row r="142" spans="1:1" x14ac:dyDescent="0.25">
      <c r="A142" t="s">
        <v>303</v>
      </c>
    </row>
    <row r="143" spans="1:1" x14ac:dyDescent="0.25">
      <c r="A143" t="s">
        <v>304</v>
      </c>
    </row>
    <row r="144" spans="1:1" x14ac:dyDescent="0.25">
      <c r="A144" s="11" t="s">
        <v>305</v>
      </c>
    </row>
    <row r="145" spans="1:1" x14ac:dyDescent="0.25">
      <c r="A145" t="s">
        <v>306</v>
      </c>
    </row>
    <row r="146" spans="1:1" x14ac:dyDescent="0.25">
      <c r="A146" t="s">
        <v>307</v>
      </c>
    </row>
    <row r="149" spans="1:1" x14ac:dyDescent="0.25">
      <c r="A149" t="s">
        <v>308</v>
      </c>
    </row>
    <row r="151" spans="1:1" x14ac:dyDescent="0.25">
      <c r="A151" t="s">
        <v>309</v>
      </c>
    </row>
    <row r="153" spans="1:1" x14ac:dyDescent="0.25">
      <c r="A153" t="s">
        <v>310</v>
      </c>
    </row>
    <row r="155" spans="1:1" x14ac:dyDescent="0.25">
      <c r="A155" t="s">
        <v>311</v>
      </c>
    </row>
    <row r="158" spans="1:1" x14ac:dyDescent="0.25">
      <c r="A158" t="s">
        <v>312</v>
      </c>
    </row>
    <row r="159" spans="1:1" x14ac:dyDescent="0.25">
      <c r="A159" t="s">
        <v>313</v>
      </c>
    </row>
    <row r="160" spans="1:1" x14ac:dyDescent="0.25">
      <c r="A160" t="s">
        <v>314</v>
      </c>
    </row>
    <row r="161" spans="1:1" x14ac:dyDescent="0.25">
      <c r="A161" t="s">
        <v>315</v>
      </c>
    </row>
    <row r="162" spans="1:1" x14ac:dyDescent="0.25">
      <c r="A162" t="s">
        <v>316</v>
      </c>
    </row>
    <row r="166" spans="1:1" x14ac:dyDescent="0.25">
      <c r="A166" t="s">
        <v>317</v>
      </c>
    </row>
    <row r="167" spans="1:1" x14ac:dyDescent="0.25">
      <c r="A167" s="11" t="s">
        <v>318</v>
      </c>
    </row>
    <row r="171" spans="1:1" x14ac:dyDescent="0.25">
      <c r="A171" t="s">
        <v>319</v>
      </c>
    </row>
    <row r="172" spans="1:1" x14ac:dyDescent="0.25">
      <c r="A172" t="s">
        <v>320</v>
      </c>
    </row>
    <row r="174" spans="1:1" x14ac:dyDescent="0.25">
      <c r="A174" t="s">
        <v>321</v>
      </c>
    </row>
    <row r="178" spans="1:1" x14ac:dyDescent="0.25">
      <c r="A178" t="s">
        <v>322</v>
      </c>
    </row>
    <row r="180" spans="1:1" x14ac:dyDescent="0.25">
      <c r="A180" t="s">
        <v>323</v>
      </c>
    </row>
    <row r="181" spans="1:1" x14ac:dyDescent="0.25">
      <c r="A181" s="11" t="s">
        <v>324</v>
      </c>
    </row>
    <row r="183" spans="1:1" x14ac:dyDescent="0.25">
      <c r="A183" t="s">
        <v>325</v>
      </c>
    </row>
    <row r="184" spans="1:1" x14ac:dyDescent="0.25">
      <c r="A184" t="s">
        <v>326</v>
      </c>
    </row>
    <row r="188" spans="1:1" x14ac:dyDescent="0.25">
      <c r="A188" t="s">
        <v>327</v>
      </c>
    </row>
    <row r="189" spans="1:1" x14ac:dyDescent="0.25">
      <c r="A189" s="11" t="s">
        <v>328</v>
      </c>
    </row>
    <row r="190" spans="1:1" x14ac:dyDescent="0.25">
      <c r="A190" t="s">
        <v>329</v>
      </c>
    </row>
    <row r="194" spans="1:1" x14ac:dyDescent="0.25">
      <c r="A194" t="s">
        <v>330</v>
      </c>
    </row>
    <row r="199" spans="1:1" x14ac:dyDescent="0.25">
      <c r="A199" t="s">
        <v>331</v>
      </c>
    </row>
    <row r="202" spans="1:1" x14ac:dyDescent="0.25">
      <c r="A202" t="s">
        <v>332</v>
      </c>
    </row>
    <row r="209" spans="1:1" x14ac:dyDescent="0.25">
      <c r="A209" s="11" t="s">
        <v>333</v>
      </c>
    </row>
    <row r="213" spans="1:1" x14ac:dyDescent="0.25">
      <c r="A213" t="s">
        <v>334</v>
      </c>
    </row>
    <row r="214" spans="1:1" x14ac:dyDescent="0.25">
      <c r="A214" s="11" t="s">
        <v>335</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3"/>
  <sheetViews>
    <sheetView workbookViewId="0"/>
  </sheetViews>
  <sheetFormatPr defaultRowHeight="15" x14ac:dyDescent="0.25"/>
  <sheetData>
    <row r="2" spans="1:1" x14ac:dyDescent="0.25">
      <c r="A2" s="11"/>
    </row>
    <row r="7" spans="1:1" x14ac:dyDescent="0.25">
      <c r="A7" s="11" t="s">
        <v>296</v>
      </c>
    </row>
    <row r="10" spans="1:1" x14ac:dyDescent="0.25">
      <c r="A10" s="11" t="s">
        <v>295</v>
      </c>
    </row>
    <row r="13" spans="1:1" x14ac:dyDescent="0.25">
      <c r="A13" s="11" t="s">
        <v>293</v>
      </c>
    </row>
    <row r="14" spans="1:1" x14ac:dyDescent="0.25">
      <c r="A14" s="11" t="s">
        <v>294</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31"/>
  <sheetViews>
    <sheetView workbookViewId="0">
      <selection activeCell="D4" sqref="D4"/>
    </sheetView>
  </sheetViews>
  <sheetFormatPr defaultRowHeight="15" x14ac:dyDescent="0.25"/>
  <cols>
    <col min="1" max="1" width="14.28515625" customWidth="1"/>
  </cols>
  <sheetData>
    <row r="3" spans="1:5" s="50" customFormat="1" x14ac:dyDescent="0.25">
      <c r="A3" s="50" t="s">
        <v>1489</v>
      </c>
      <c r="B3" s="52">
        <v>10000</v>
      </c>
      <c r="C3" s="50" t="s">
        <v>55</v>
      </c>
    </row>
    <row r="4" spans="1:5" s="50" customFormat="1" x14ac:dyDescent="0.25">
      <c r="A4" s="50" t="s">
        <v>1525</v>
      </c>
      <c r="B4" s="54">
        <v>1000</v>
      </c>
      <c r="C4" s="50" t="s">
        <v>57</v>
      </c>
    </row>
    <row r="6" spans="1:5" x14ac:dyDescent="0.25">
      <c r="A6" t="s">
        <v>356</v>
      </c>
    </row>
    <row r="7" spans="1:5" s="51" customFormat="1" x14ac:dyDescent="0.25"/>
    <row r="9" spans="1:5" s="43" customFormat="1" x14ac:dyDescent="0.25">
      <c r="A9" s="43" t="s">
        <v>1489</v>
      </c>
      <c r="B9" s="45"/>
      <c r="C9" s="43" t="s">
        <v>55</v>
      </c>
    </row>
    <row r="10" spans="1:5" s="43" customFormat="1" x14ac:dyDescent="0.25">
      <c r="A10" s="43" t="s">
        <v>1525</v>
      </c>
      <c r="B10" s="47"/>
      <c r="C10" s="43" t="s">
        <v>57</v>
      </c>
      <c r="D10" s="43" t="s">
        <v>1526</v>
      </c>
      <c r="E10" t="s">
        <v>1527</v>
      </c>
    </row>
    <row r="11" spans="1:5" s="43" customFormat="1" x14ac:dyDescent="0.25">
      <c r="A11" s="43" t="s">
        <v>1530</v>
      </c>
      <c r="B11" s="47">
        <v>10</v>
      </c>
      <c r="C11" s="43" t="s">
        <v>57</v>
      </c>
    </row>
    <row r="12" spans="1:5" s="43" customFormat="1" x14ac:dyDescent="0.25">
      <c r="A12" s="43" t="s">
        <v>72</v>
      </c>
      <c r="B12" s="47">
        <v>15</v>
      </c>
      <c r="C12" s="43" t="s">
        <v>57</v>
      </c>
    </row>
    <row r="13" spans="1:5" s="50" customFormat="1" x14ac:dyDescent="0.25">
      <c r="B13" s="54"/>
    </row>
    <row r="14" spans="1:5" s="50" customFormat="1" x14ac:dyDescent="0.25">
      <c r="A14" t="s">
        <v>357</v>
      </c>
      <c r="B14" s="54"/>
    </row>
    <row r="16" spans="1:5" x14ac:dyDescent="0.25">
      <c r="A16" t="s">
        <v>1528</v>
      </c>
    </row>
    <row r="17" spans="1:4" x14ac:dyDescent="0.25">
      <c r="A17" t="s">
        <v>1529</v>
      </c>
    </row>
    <row r="18" spans="1:4" x14ac:dyDescent="0.25">
      <c r="A18" t="s">
        <v>1531</v>
      </c>
    </row>
    <row r="19" spans="1:4" x14ac:dyDescent="0.25">
      <c r="A19" t="s">
        <v>1532</v>
      </c>
    </row>
    <row r="21" spans="1:4" s="44" customFormat="1" x14ac:dyDescent="0.25"/>
    <row r="23" spans="1:4" x14ac:dyDescent="0.25">
      <c r="A23" s="43" t="s">
        <v>1489</v>
      </c>
      <c r="B23" s="45"/>
      <c r="C23" s="43" t="s">
        <v>55</v>
      </c>
    </row>
    <row r="24" spans="1:4" x14ac:dyDescent="0.25">
      <c r="A24" s="43" t="s">
        <v>1519</v>
      </c>
      <c r="B24" s="47"/>
      <c r="C24" s="43" t="s">
        <v>57</v>
      </c>
      <c r="D24" t="s">
        <v>1520</v>
      </c>
    </row>
    <row r="26" spans="1:4" x14ac:dyDescent="0.25">
      <c r="A26" t="s">
        <v>1521</v>
      </c>
    </row>
    <row r="27" spans="1:4" x14ac:dyDescent="0.25">
      <c r="A27" t="s">
        <v>1522</v>
      </c>
    </row>
    <row r="28" spans="1:4" x14ac:dyDescent="0.25">
      <c r="A28" s="46" t="s">
        <v>1523</v>
      </c>
    </row>
    <row r="29" spans="1:4" x14ac:dyDescent="0.25">
      <c r="A29" s="11" t="s">
        <v>1524</v>
      </c>
    </row>
    <row r="31" spans="1:4" s="44" customFormat="1" x14ac:dyDescent="0.25"/>
  </sheetData>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1"/>
  <sheetViews>
    <sheetView workbookViewId="0">
      <selection activeCell="A3" sqref="A3:C7"/>
    </sheetView>
  </sheetViews>
  <sheetFormatPr defaultRowHeight="15" x14ac:dyDescent="0.25"/>
  <cols>
    <col min="1" max="1" width="17.140625" customWidth="1"/>
  </cols>
  <sheetData>
    <row r="3" spans="1:4" x14ac:dyDescent="0.25">
      <c r="A3" s="50" t="s">
        <v>1534</v>
      </c>
      <c r="B3" s="52">
        <v>200</v>
      </c>
      <c r="C3" s="50" t="s">
        <v>55</v>
      </c>
    </row>
    <row r="4" spans="1:4" x14ac:dyDescent="0.25">
      <c r="A4" s="50" t="s">
        <v>228</v>
      </c>
      <c r="B4" s="54">
        <v>1</v>
      </c>
      <c r="C4" s="50" t="s">
        <v>1535</v>
      </c>
    </row>
    <row r="5" spans="1:4" x14ac:dyDescent="0.25">
      <c r="A5" s="50" t="s">
        <v>6</v>
      </c>
      <c r="B5" s="54">
        <v>30</v>
      </c>
      <c r="C5" s="50" t="s">
        <v>57</v>
      </c>
    </row>
    <row r="6" spans="1:4" x14ac:dyDescent="0.25">
      <c r="A6" s="50" t="s">
        <v>5</v>
      </c>
      <c r="B6" s="54"/>
      <c r="C6" s="50" t="s">
        <v>57</v>
      </c>
      <c r="D6" t="s">
        <v>116</v>
      </c>
    </row>
    <row r="7" spans="1:4" x14ac:dyDescent="0.25">
      <c r="A7" s="50" t="s">
        <v>71</v>
      </c>
      <c r="B7" s="54">
        <v>300</v>
      </c>
      <c r="C7" s="50" t="s">
        <v>55</v>
      </c>
    </row>
    <row r="9" spans="1:4" x14ac:dyDescent="0.25">
      <c r="A9" s="53" t="s">
        <v>1536</v>
      </c>
    </row>
    <row r="10" spans="1:4" x14ac:dyDescent="0.25">
      <c r="A10" s="53" t="s">
        <v>1537</v>
      </c>
    </row>
    <row r="11" spans="1:4" x14ac:dyDescent="0.25">
      <c r="A11" s="11" t="s">
        <v>1538</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workbookViewId="0">
      <selection activeCell="D5" sqref="D5"/>
    </sheetView>
  </sheetViews>
  <sheetFormatPr defaultRowHeight="15" x14ac:dyDescent="0.25"/>
  <sheetData>
    <row r="2" spans="1:7" x14ac:dyDescent="0.25">
      <c r="A2" s="50" t="s">
        <v>1489</v>
      </c>
      <c r="B2" s="52">
        <v>3000</v>
      </c>
      <c r="C2" s="50" t="s">
        <v>55</v>
      </c>
      <c r="D2" t="s">
        <v>1542</v>
      </c>
    </row>
    <row r="3" spans="1:7" x14ac:dyDescent="0.25">
      <c r="A3" s="50" t="s">
        <v>1539</v>
      </c>
      <c r="B3" s="49" t="s">
        <v>1546</v>
      </c>
      <c r="C3" s="50" t="s">
        <v>115</v>
      </c>
      <c r="D3" s="55" t="s">
        <v>439</v>
      </c>
    </row>
    <row r="4" spans="1:7" x14ac:dyDescent="0.25">
      <c r="A4" s="50"/>
      <c r="B4" s="54"/>
      <c r="C4" s="50"/>
    </row>
    <row r="5" spans="1:7" x14ac:dyDescent="0.25">
      <c r="A5" s="50" t="s">
        <v>72</v>
      </c>
      <c r="B5" s="54"/>
      <c r="C5" s="50" t="s">
        <v>57</v>
      </c>
    </row>
    <row r="6" spans="1:7" x14ac:dyDescent="0.25">
      <c r="A6" s="50" t="s">
        <v>71</v>
      </c>
      <c r="B6" s="54">
        <v>300</v>
      </c>
      <c r="C6" s="50" t="s">
        <v>55</v>
      </c>
    </row>
    <row r="8" spans="1:7" x14ac:dyDescent="0.25">
      <c r="A8" s="53" t="s">
        <v>1540</v>
      </c>
      <c r="G8" t="s">
        <v>1541</v>
      </c>
    </row>
    <row r="9" spans="1:7" x14ac:dyDescent="0.25">
      <c r="A9" s="11" t="s">
        <v>1543</v>
      </c>
    </row>
    <row r="10" spans="1:7" x14ac:dyDescent="0.25">
      <c r="A10" s="53" t="s">
        <v>1544</v>
      </c>
    </row>
    <row r="11" spans="1:7" x14ac:dyDescent="0.25">
      <c r="A11" s="53" t="s">
        <v>1545</v>
      </c>
    </row>
    <row r="12" spans="1:7" x14ac:dyDescent="0.25">
      <c r="A12" s="53" t="s">
        <v>1547</v>
      </c>
    </row>
    <row r="14" spans="1:7" x14ac:dyDescent="0.25">
      <c r="A14" t="s">
        <v>360</v>
      </c>
    </row>
  </sheetData>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9"/>
  <sheetViews>
    <sheetView workbookViewId="0">
      <selection activeCell="A9" sqref="A9"/>
    </sheetView>
  </sheetViews>
  <sheetFormatPr defaultRowHeight="15" x14ac:dyDescent="0.25"/>
  <sheetData>
    <row r="2" spans="1:2" x14ac:dyDescent="0.25">
      <c r="A2" t="s">
        <v>1493</v>
      </c>
    </row>
    <row r="8" spans="1:2" x14ac:dyDescent="0.25">
      <c r="A8">
        <v>10</v>
      </c>
      <c r="B8" t="s">
        <v>57</v>
      </c>
    </row>
    <row r="9" spans="1:2" x14ac:dyDescent="0.25">
      <c r="A9">
        <v>1000</v>
      </c>
      <c r="B9" t="s">
        <v>55</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4"/>
  <sheetViews>
    <sheetView topLeftCell="A19" workbookViewId="0"/>
  </sheetViews>
  <sheetFormatPr defaultRowHeight="15" x14ac:dyDescent="0.25"/>
  <sheetData>
    <row r="2" spans="1:4" x14ac:dyDescent="0.25">
      <c r="A2" t="s">
        <v>1489</v>
      </c>
      <c r="B2" s="7">
        <v>1500</v>
      </c>
      <c r="C2" t="s">
        <v>55</v>
      </c>
    </row>
    <row r="3" spans="1:4" x14ac:dyDescent="0.25">
      <c r="A3" t="s">
        <v>3</v>
      </c>
      <c r="B3" s="16">
        <v>200</v>
      </c>
      <c r="C3" t="s">
        <v>57</v>
      </c>
    </row>
    <row r="4" spans="1:4" x14ac:dyDescent="0.25">
      <c r="A4" t="s">
        <v>1496</v>
      </c>
      <c r="B4" s="16"/>
      <c r="C4" t="s">
        <v>57</v>
      </c>
      <c r="D4" t="s">
        <v>1497</v>
      </c>
    </row>
    <row r="5" spans="1:4" x14ac:dyDescent="0.25">
      <c r="A5" s="19"/>
      <c r="B5" s="19"/>
      <c r="C5" s="19"/>
      <c r="D5" s="19"/>
    </row>
    <row r="6" spans="1:4" x14ac:dyDescent="0.25">
      <c r="A6" s="19" t="s">
        <v>1498</v>
      </c>
      <c r="B6" s="19"/>
      <c r="C6" s="19"/>
      <c r="D6" s="19"/>
    </row>
    <row r="7" spans="1:4" x14ac:dyDescent="0.25">
      <c r="A7" s="19"/>
      <c r="B7" s="19"/>
      <c r="C7" s="19"/>
      <c r="D7" s="19"/>
    </row>
    <row r="8" spans="1:4" s="6" customFormat="1" x14ac:dyDescent="0.25"/>
    <row r="9" spans="1:4" x14ac:dyDescent="0.25">
      <c r="A9" s="19"/>
      <c r="B9" s="19"/>
      <c r="C9" s="19"/>
      <c r="D9" s="19"/>
    </row>
    <row r="10" spans="1:4" x14ac:dyDescent="0.25">
      <c r="A10" t="s">
        <v>1489</v>
      </c>
      <c r="B10" s="7">
        <v>5000</v>
      </c>
      <c r="C10" t="s">
        <v>55</v>
      </c>
    </row>
    <row r="11" spans="1:4" x14ac:dyDescent="0.25">
      <c r="A11" t="s">
        <v>3</v>
      </c>
      <c r="B11" s="16"/>
      <c r="C11" t="s">
        <v>57</v>
      </c>
      <c r="D11" t="s">
        <v>1499</v>
      </c>
    </row>
    <row r="12" spans="1:4" x14ac:dyDescent="0.25">
      <c r="A12" t="s">
        <v>72</v>
      </c>
      <c r="B12" s="16">
        <v>15</v>
      </c>
      <c r="C12" t="s">
        <v>57</v>
      </c>
    </row>
    <row r="13" spans="1:4" x14ac:dyDescent="0.25">
      <c r="A13" s="19"/>
      <c r="B13" s="19"/>
      <c r="C13" s="19"/>
      <c r="D13" s="19"/>
    </row>
    <row r="14" spans="1:4" x14ac:dyDescent="0.25">
      <c r="A14" s="19" t="s">
        <v>1500</v>
      </c>
      <c r="B14" s="19"/>
      <c r="C14" s="19"/>
      <c r="D14" s="19"/>
    </row>
    <row r="15" spans="1:4" x14ac:dyDescent="0.25">
      <c r="A15" s="19"/>
      <c r="B15" s="19"/>
      <c r="C15" s="19"/>
      <c r="D15" s="19"/>
    </row>
    <row r="16" spans="1:4" s="6" customFormat="1" x14ac:dyDescent="0.25"/>
    <row r="18" spans="1:5" x14ac:dyDescent="0.25">
      <c r="A18" t="s">
        <v>1489</v>
      </c>
      <c r="B18" s="7">
        <v>1500</v>
      </c>
      <c r="C18" t="s">
        <v>55</v>
      </c>
    </row>
    <row r="19" spans="1:5" x14ac:dyDescent="0.25">
      <c r="A19" t="s">
        <v>3</v>
      </c>
      <c r="B19" s="16"/>
      <c r="C19" t="s">
        <v>57</v>
      </c>
      <c r="D19" t="s">
        <v>1501</v>
      </c>
      <c r="E19" t="s">
        <v>1502</v>
      </c>
    </row>
    <row r="22" spans="1:5" s="6" customFormat="1" x14ac:dyDescent="0.25"/>
    <row r="23" spans="1:5" x14ac:dyDescent="0.25">
      <c r="A23" s="11"/>
    </row>
    <row r="24" spans="1:5" x14ac:dyDescent="0.25">
      <c r="A24" t="s">
        <v>1489</v>
      </c>
      <c r="B24" s="7">
        <v>4000</v>
      </c>
      <c r="C24" t="s">
        <v>55</v>
      </c>
    </row>
    <row r="25" spans="1:5" x14ac:dyDescent="0.25">
      <c r="A25" t="s">
        <v>3</v>
      </c>
      <c r="B25" s="16">
        <v>100</v>
      </c>
      <c r="C25" t="s">
        <v>57</v>
      </c>
    </row>
    <row r="26" spans="1:5" x14ac:dyDescent="0.25">
      <c r="A26" t="s">
        <v>11</v>
      </c>
      <c r="B26" s="16">
        <v>15</v>
      </c>
      <c r="C26" t="s">
        <v>57</v>
      </c>
      <c r="D26" t="s">
        <v>69</v>
      </c>
    </row>
    <row r="27" spans="1:5" s="19" customFormat="1" x14ac:dyDescent="0.25">
      <c r="A27" s="19" t="s">
        <v>61</v>
      </c>
      <c r="B27" s="19">
        <v>60</v>
      </c>
      <c r="C27" s="19" t="s">
        <v>57</v>
      </c>
    </row>
    <row r="28" spans="1:5" s="19" customFormat="1" x14ac:dyDescent="0.25"/>
    <row r="29" spans="1:5" s="19" customFormat="1" x14ac:dyDescent="0.25"/>
    <row r="34" spans="1:1" x14ac:dyDescent="0.25">
      <c r="A34" s="1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0"/>
  <sheetViews>
    <sheetView topLeftCell="A34" workbookViewId="0">
      <selection activeCell="A32" sqref="A32"/>
    </sheetView>
  </sheetViews>
  <sheetFormatPr defaultRowHeight="15" x14ac:dyDescent="0.25"/>
  <cols>
    <col min="1" max="1" width="30.42578125" bestFit="1" customWidth="1"/>
    <col min="2" max="2" width="21.42578125" bestFit="1" customWidth="1"/>
    <col min="4" max="4" width="27.140625" bestFit="1" customWidth="1"/>
    <col min="5" max="7" width="2" bestFit="1" customWidth="1"/>
  </cols>
  <sheetData>
    <row r="2" spans="1:7" s="32" customFormat="1" x14ac:dyDescent="0.25">
      <c r="A2" s="31" t="s">
        <v>53</v>
      </c>
      <c r="B2" s="31" t="s">
        <v>32</v>
      </c>
      <c r="C2" s="31">
        <v>1</v>
      </c>
      <c r="G2" s="32">
        <v>3</v>
      </c>
    </row>
    <row r="3" spans="1:7" s="32" customFormat="1" x14ac:dyDescent="0.25">
      <c r="A3" s="31" t="s">
        <v>52</v>
      </c>
      <c r="B3" s="31" t="s">
        <v>30</v>
      </c>
      <c r="C3" s="31">
        <v>1</v>
      </c>
      <c r="G3" s="32">
        <v>3</v>
      </c>
    </row>
    <row r="4" spans="1:7" s="32" customFormat="1" x14ac:dyDescent="0.25">
      <c r="A4" s="31" t="s">
        <v>51</v>
      </c>
      <c r="B4" s="31" t="s">
        <v>9</v>
      </c>
      <c r="C4" s="31">
        <v>1</v>
      </c>
    </row>
    <row r="5" spans="1:7" s="32" customFormat="1" x14ac:dyDescent="0.25">
      <c r="A5" s="33" t="s">
        <v>6</v>
      </c>
      <c r="B5" s="31"/>
      <c r="C5" s="31">
        <v>1</v>
      </c>
    </row>
    <row r="6" spans="1:7" s="32" customFormat="1" x14ac:dyDescent="0.25">
      <c r="A6" s="31" t="s">
        <v>50</v>
      </c>
      <c r="B6" s="31" t="s">
        <v>49</v>
      </c>
      <c r="C6" s="31">
        <v>1</v>
      </c>
    </row>
    <row r="7" spans="1:7" s="32" customFormat="1" x14ac:dyDescent="0.25">
      <c r="A7" s="31" t="s">
        <v>48</v>
      </c>
      <c r="B7" s="31" t="s">
        <v>47</v>
      </c>
      <c r="C7" s="31">
        <v>1</v>
      </c>
      <c r="F7" s="32">
        <v>2</v>
      </c>
    </row>
    <row r="8" spans="1:7" s="32" customFormat="1" x14ac:dyDescent="0.25">
      <c r="A8" s="31" t="s">
        <v>46</v>
      </c>
      <c r="B8" s="31" t="s">
        <v>26</v>
      </c>
      <c r="C8" s="31">
        <v>1</v>
      </c>
      <c r="F8" s="32">
        <v>2</v>
      </c>
    </row>
    <row r="9" spans="1:7" s="32" customFormat="1" x14ac:dyDescent="0.25">
      <c r="A9" s="33" t="s">
        <v>16</v>
      </c>
      <c r="B9" s="31"/>
      <c r="C9" s="31">
        <v>1</v>
      </c>
    </row>
    <row r="10" spans="1:7" s="32" customFormat="1" x14ac:dyDescent="0.25">
      <c r="A10" s="33" t="s">
        <v>45</v>
      </c>
      <c r="B10" s="31" t="s">
        <v>44</v>
      </c>
      <c r="C10" s="31">
        <v>1</v>
      </c>
    </row>
    <row r="11" spans="1:7" s="32" customFormat="1" x14ac:dyDescent="0.25">
      <c r="A11" s="31" t="s">
        <v>43</v>
      </c>
      <c r="B11" s="31"/>
      <c r="C11" s="31">
        <v>0</v>
      </c>
    </row>
    <row r="12" spans="1:7" s="32" customFormat="1" x14ac:dyDescent="0.25">
      <c r="A12" s="31" t="s">
        <v>42</v>
      </c>
      <c r="B12" s="31" t="s">
        <v>26</v>
      </c>
      <c r="C12" s="31">
        <v>1</v>
      </c>
      <c r="F12" s="32">
        <v>2</v>
      </c>
    </row>
    <row r="13" spans="1:7" s="32" customFormat="1" x14ac:dyDescent="0.25">
      <c r="A13" s="33" t="s">
        <v>18</v>
      </c>
      <c r="B13" s="31"/>
      <c r="C13" s="31">
        <v>0</v>
      </c>
      <c r="D13" s="32" t="s">
        <v>17</v>
      </c>
    </row>
    <row r="14" spans="1:7" s="32" customFormat="1" x14ac:dyDescent="0.25">
      <c r="A14" s="33" t="s">
        <v>20</v>
      </c>
      <c r="B14" s="31"/>
      <c r="C14" s="31">
        <v>1</v>
      </c>
      <c r="D14" s="32" t="s">
        <v>19</v>
      </c>
    </row>
    <row r="15" spans="1:7" s="32" customFormat="1" x14ac:dyDescent="0.25">
      <c r="A15" s="31" t="s">
        <v>41</v>
      </c>
      <c r="B15" s="31"/>
      <c r="C15" s="31">
        <v>0</v>
      </c>
    </row>
    <row r="16" spans="1:7" s="32" customFormat="1" x14ac:dyDescent="0.25">
      <c r="A16" s="33" t="s">
        <v>12</v>
      </c>
      <c r="B16" s="31"/>
      <c r="C16" s="31">
        <v>0</v>
      </c>
    </row>
    <row r="17" spans="1:9" s="32" customFormat="1" x14ac:dyDescent="0.25">
      <c r="A17" s="31" t="s">
        <v>40</v>
      </c>
      <c r="B17" s="31" t="s">
        <v>32</v>
      </c>
      <c r="C17" s="31">
        <v>1</v>
      </c>
      <c r="G17" s="32">
        <v>3</v>
      </c>
      <c r="I17" s="32">
        <v>5</v>
      </c>
    </row>
    <row r="18" spans="1:9" s="32" customFormat="1" x14ac:dyDescent="0.25">
      <c r="A18" s="33" t="s">
        <v>5</v>
      </c>
      <c r="B18" s="31" t="s">
        <v>191</v>
      </c>
      <c r="C18" s="31">
        <v>1</v>
      </c>
    </row>
    <row r="19" spans="1:9" s="32" customFormat="1" x14ac:dyDescent="0.25">
      <c r="A19" s="33" t="s">
        <v>22</v>
      </c>
      <c r="B19" s="31" t="s">
        <v>21</v>
      </c>
      <c r="C19" s="31">
        <v>0</v>
      </c>
    </row>
    <row r="20" spans="1:9" s="32" customFormat="1" x14ac:dyDescent="0.25">
      <c r="A20" s="33" t="s">
        <v>23</v>
      </c>
      <c r="B20" s="31"/>
      <c r="C20" s="31">
        <v>0</v>
      </c>
    </row>
    <row r="21" spans="1:9" s="32" customFormat="1" x14ac:dyDescent="0.25">
      <c r="A21" s="31" t="s">
        <v>182</v>
      </c>
      <c r="B21" s="31" t="s">
        <v>35</v>
      </c>
      <c r="C21" s="31">
        <v>1</v>
      </c>
    </row>
    <row r="22" spans="1:9" s="32" customFormat="1" x14ac:dyDescent="0.25">
      <c r="A22" s="33" t="s">
        <v>15</v>
      </c>
      <c r="B22" s="31" t="s">
        <v>187</v>
      </c>
      <c r="C22" s="31">
        <v>1</v>
      </c>
    </row>
    <row r="23" spans="1:9" s="32" customFormat="1" x14ac:dyDescent="0.25">
      <c r="A23" s="33" t="s">
        <v>11</v>
      </c>
      <c r="B23" s="31"/>
      <c r="C23" s="31">
        <v>1</v>
      </c>
    </row>
    <row r="24" spans="1:9" s="32" customFormat="1" x14ac:dyDescent="0.25">
      <c r="A24" s="33" t="s">
        <v>38</v>
      </c>
      <c r="B24" s="31" t="s">
        <v>26</v>
      </c>
      <c r="C24" s="31">
        <v>1</v>
      </c>
    </row>
    <row r="25" spans="1:9" s="32" customFormat="1" x14ac:dyDescent="0.25">
      <c r="A25" s="31" t="s">
        <v>37</v>
      </c>
      <c r="B25" s="31"/>
      <c r="C25" s="31">
        <v>1</v>
      </c>
    </row>
    <row r="26" spans="1:9" s="32" customFormat="1" x14ac:dyDescent="0.25">
      <c r="A26" s="33" t="s">
        <v>36</v>
      </c>
      <c r="B26" s="31" t="s">
        <v>35</v>
      </c>
      <c r="C26" s="31">
        <v>1</v>
      </c>
    </row>
    <row r="27" spans="1:9" s="32" customFormat="1" x14ac:dyDescent="0.25">
      <c r="A27" s="33" t="s">
        <v>8</v>
      </c>
      <c r="B27" s="31"/>
      <c r="C27" s="31">
        <v>1</v>
      </c>
    </row>
    <row r="28" spans="1:9" s="32" customFormat="1" x14ac:dyDescent="0.25">
      <c r="A28" s="33" t="s">
        <v>13</v>
      </c>
      <c r="B28" s="31"/>
      <c r="C28" s="31">
        <v>1</v>
      </c>
    </row>
    <row r="29" spans="1:9" s="32" customFormat="1" x14ac:dyDescent="0.25">
      <c r="A29" s="33" t="s">
        <v>10</v>
      </c>
      <c r="B29" s="31" t="s">
        <v>9</v>
      </c>
      <c r="C29" s="31">
        <v>1</v>
      </c>
    </row>
    <row r="30" spans="1:9" s="32" customFormat="1" x14ac:dyDescent="0.25">
      <c r="A30" s="33" t="s">
        <v>14</v>
      </c>
      <c r="B30" s="31"/>
      <c r="C30" s="31">
        <v>1</v>
      </c>
    </row>
    <row r="31" spans="1:9" x14ac:dyDescent="0.25">
      <c r="A31" s="4" t="s">
        <v>34</v>
      </c>
      <c r="B31" s="3" t="s">
        <v>26</v>
      </c>
      <c r="C31" s="3">
        <v>2</v>
      </c>
    </row>
    <row r="32" spans="1:9" x14ac:dyDescent="0.25">
      <c r="A32" s="4" t="s">
        <v>7</v>
      </c>
      <c r="B32" s="3"/>
      <c r="C32" s="3">
        <v>0</v>
      </c>
    </row>
    <row r="33" spans="1:9" x14ac:dyDescent="0.25">
      <c r="A33" s="3" t="s">
        <v>33</v>
      </c>
      <c r="B33" s="3" t="s">
        <v>32</v>
      </c>
      <c r="C33" s="3">
        <v>0</v>
      </c>
      <c r="E33">
        <v>1</v>
      </c>
    </row>
    <row r="34" spans="1:9" x14ac:dyDescent="0.25">
      <c r="A34" s="4" t="s">
        <v>25</v>
      </c>
      <c r="B34" s="4" t="s">
        <v>24</v>
      </c>
      <c r="C34" s="3">
        <v>0</v>
      </c>
    </row>
    <row r="35" spans="1:9" x14ac:dyDescent="0.25">
      <c r="A35" s="3" t="s">
        <v>31</v>
      </c>
      <c r="B35" s="3" t="s">
        <v>30</v>
      </c>
      <c r="C35" s="3">
        <v>1</v>
      </c>
      <c r="G35">
        <v>3</v>
      </c>
      <c r="I35">
        <v>5</v>
      </c>
    </row>
    <row r="36" spans="1:9" x14ac:dyDescent="0.25">
      <c r="A36" s="3" t="s">
        <v>29</v>
      </c>
      <c r="B36" s="3" t="s">
        <v>28</v>
      </c>
      <c r="C36" s="3">
        <v>1</v>
      </c>
      <c r="G36">
        <v>3</v>
      </c>
      <c r="I36">
        <v>5</v>
      </c>
    </row>
    <row r="37" spans="1:9" x14ac:dyDescent="0.25">
      <c r="A37" s="3" t="s">
        <v>27</v>
      </c>
      <c r="B37" s="3" t="s">
        <v>26</v>
      </c>
      <c r="C37" s="3">
        <v>1</v>
      </c>
      <c r="F37">
        <v>2</v>
      </c>
    </row>
    <row r="38" spans="1:9" s="32" customFormat="1" x14ac:dyDescent="0.25">
      <c r="A38" s="33" t="s">
        <v>4</v>
      </c>
      <c r="B38" s="31"/>
      <c r="C38" s="31">
        <v>0</v>
      </c>
    </row>
    <row r="39" spans="1:9" x14ac:dyDescent="0.25">
      <c r="A39" s="4" t="s">
        <v>2</v>
      </c>
      <c r="B39" s="3"/>
      <c r="C39" s="3">
        <v>0</v>
      </c>
    </row>
    <row r="40" spans="1:9" x14ac:dyDescent="0.25">
      <c r="A40" s="4" t="s">
        <v>3</v>
      </c>
      <c r="B40" s="3"/>
      <c r="C40" s="3">
        <v>0</v>
      </c>
    </row>
    <row r="41" spans="1:9" x14ac:dyDescent="0.25">
      <c r="A41" s="2" t="s">
        <v>109</v>
      </c>
      <c r="B41" t="s">
        <v>110</v>
      </c>
      <c r="C41" s="2">
        <v>0</v>
      </c>
    </row>
    <row r="42" spans="1:9" x14ac:dyDescent="0.25">
      <c r="A42" s="2" t="s">
        <v>138</v>
      </c>
      <c r="B42" t="s">
        <v>139</v>
      </c>
      <c r="C42" s="2">
        <v>0</v>
      </c>
    </row>
    <row r="43" spans="1:9" x14ac:dyDescent="0.25">
      <c r="A43" s="2" t="s">
        <v>72</v>
      </c>
      <c r="C43" s="2">
        <v>1</v>
      </c>
      <c r="G43">
        <v>3</v>
      </c>
      <c r="I43">
        <v>5</v>
      </c>
    </row>
    <row r="44" spans="1:9" x14ac:dyDescent="0.25">
      <c r="A44" s="2" t="s">
        <v>185</v>
      </c>
      <c r="B44" t="s">
        <v>186</v>
      </c>
      <c r="C44" s="2">
        <v>1</v>
      </c>
    </row>
    <row r="45" spans="1:9" x14ac:dyDescent="0.25">
      <c r="A45" s="2" t="s">
        <v>185</v>
      </c>
      <c r="B45" t="s">
        <v>187</v>
      </c>
      <c r="C45" s="2">
        <v>1</v>
      </c>
    </row>
    <row r="46" spans="1:9" x14ac:dyDescent="0.25">
      <c r="A46" t="s">
        <v>194</v>
      </c>
      <c r="C46" s="2">
        <v>0</v>
      </c>
    </row>
    <row r="47" spans="1:9" x14ac:dyDescent="0.25">
      <c r="A47" t="s">
        <v>198</v>
      </c>
      <c r="C47" s="2">
        <v>1</v>
      </c>
    </row>
    <row r="48" spans="1:9" x14ac:dyDescent="0.25">
      <c r="A48" t="s">
        <v>204</v>
      </c>
      <c r="B48" t="s">
        <v>187</v>
      </c>
      <c r="C48" s="2">
        <v>1</v>
      </c>
    </row>
    <row r="49" spans="1:6" x14ac:dyDescent="0.25">
      <c r="A49" s="4" t="s">
        <v>15</v>
      </c>
      <c r="B49" s="3" t="s">
        <v>186</v>
      </c>
      <c r="C49" s="2">
        <v>1</v>
      </c>
    </row>
    <row r="50" spans="1:6" x14ac:dyDescent="0.25">
      <c r="A50" s="27" t="s">
        <v>64</v>
      </c>
      <c r="C50" s="2">
        <v>0</v>
      </c>
      <c r="F50">
        <v>2</v>
      </c>
    </row>
  </sheetData>
  <sortState ref="A2:D40">
    <sortCondition ref="A2"/>
  </sortState>
  <conditionalFormatting sqref="C2:C37">
    <cfRule type="cellIs" dxfId="69" priority="3" operator="equal">
      <formula>0</formula>
    </cfRule>
    <cfRule type="cellIs" dxfId="68" priority="4" operator="greaterThan">
      <formula>0</formula>
    </cfRule>
  </conditionalFormatting>
  <conditionalFormatting sqref="C1:C1048576">
    <cfRule type="cellIs" dxfId="67" priority="1" operator="equal">
      <formula>0</formula>
    </cfRule>
    <cfRule type="cellIs" dxfId="66" priority="2" operator="greaterThan">
      <formula>0</formula>
    </cfRule>
  </conditionalFormatting>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58"/>
  <sheetViews>
    <sheetView workbookViewId="0"/>
  </sheetViews>
  <sheetFormatPr defaultRowHeight="15" x14ac:dyDescent="0.25"/>
  <sheetData>
    <row r="3" spans="1:1" x14ac:dyDescent="0.25">
      <c r="A3" s="11" t="s">
        <v>365</v>
      </c>
    </row>
    <row r="6" spans="1:1" x14ac:dyDescent="0.25">
      <c r="A6" t="s">
        <v>1380</v>
      </c>
    </row>
    <row r="10" spans="1:1" x14ac:dyDescent="0.25">
      <c r="A10" t="s">
        <v>366</v>
      </c>
    </row>
    <row r="11" spans="1:1" x14ac:dyDescent="0.25">
      <c r="A11" t="s">
        <v>367</v>
      </c>
    </row>
    <row r="12" spans="1:1" x14ac:dyDescent="0.25">
      <c r="A12" t="s">
        <v>368</v>
      </c>
    </row>
    <row r="13" spans="1:1" x14ac:dyDescent="0.25">
      <c r="A13" t="s">
        <v>369</v>
      </c>
    </row>
    <row r="14" spans="1:1" x14ac:dyDescent="0.25">
      <c r="A14" t="s">
        <v>370</v>
      </c>
    </row>
    <row r="16" spans="1:1" x14ac:dyDescent="0.25">
      <c r="A16" t="s">
        <v>371</v>
      </c>
    </row>
    <row r="17" spans="1:1" x14ac:dyDescent="0.25">
      <c r="A17" t="s">
        <v>372</v>
      </c>
    </row>
    <row r="18" spans="1:1" x14ac:dyDescent="0.25">
      <c r="A18" t="s">
        <v>373</v>
      </c>
    </row>
    <row r="19" spans="1:1" x14ac:dyDescent="0.25">
      <c r="A19" t="s">
        <v>374</v>
      </c>
    </row>
    <row r="20" spans="1:1" x14ac:dyDescent="0.25">
      <c r="A20" t="s">
        <v>375</v>
      </c>
    </row>
    <row r="21" spans="1:1" x14ac:dyDescent="0.25">
      <c r="A21" t="s">
        <v>376</v>
      </c>
    </row>
    <row r="22" spans="1:1" x14ac:dyDescent="0.25">
      <c r="A22" t="s">
        <v>377</v>
      </c>
    </row>
    <row r="23" spans="1:1" x14ac:dyDescent="0.25">
      <c r="A23" t="s">
        <v>378</v>
      </c>
    </row>
    <row r="24" spans="1:1" x14ac:dyDescent="0.25">
      <c r="A24" t="s">
        <v>379</v>
      </c>
    </row>
    <row r="25" spans="1:1" x14ac:dyDescent="0.25">
      <c r="A25" t="s">
        <v>380</v>
      </c>
    </row>
    <row r="26" spans="1:1" x14ac:dyDescent="0.25">
      <c r="A26" t="s">
        <v>381</v>
      </c>
    </row>
    <row r="27" spans="1:1" x14ac:dyDescent="0.25">
      <c r="A27" t="s">
        <v>382</v>
      </c>
    </row>
    <row r="37" spans="1:1" x14ac:dyDescent="0.25">
      <c r="A37" t="s">
        <v>383</v>
      </c>
    </row>
    <row r="39" spans="1:1" x14ac:dyDescent="0.25">
      <c r="A39" t="s">
        <v>384</v>
      </c>
    </row>
    <row r="41" spans="1:1" x14ac:dyDescent="0.25">
      <c r="A41" t="s">
        <v>385</v>
      </c>
    </row>
    <row r="43" spans="1:1" x14ac:dyDescent="0.25">
      <c r="A43" t="s">
        <v>386</v>
      </c>
    </row>
    <row r="44" spans="1:1" x14ac:dyDescent="0.25">
      <c r="A44" t="s">
        <v>387</v>
      </c>
    </row>
    <row r="45" spans="1:1" x14ac:dyDescent="0.25">
      <c r="A45" s="11" t="s">
        <v>388</v>
      </c>
    </row>
    <row r="50" spans="1:1" x14ac:dyDescent="0.25">
      <c r="A50" s="11" t="s">
        <v>389</v>
      </c>
    </row>
    <row r="54" spans="1:1" x14ac:dyDescent="0.25">
      <c r="A54" t="s">
        <v>390</v>
      </c>
    </row>
    <row r="55" spans="1:1" x14ac:dyDescent="0.25">
      <c r="A55" t="s">
        <v>391</v>
      </c>
    </row>
    <row r="56" spans="1:1" x14ac:dyDescent="0.25">
      <c r="A56" t="s">
        <v>392</v>
      </c>
    </row>
    <row r="57" spans="1:1" x14ac:dyDescent="0.25">
      <c r="A57" t="s">
        <v>393</v>
      </c>
    </row>
    <row r="58" spans="1:1" x14ac:dyDescent="0.25">
      <c r="A58" t="s">
        <v>394</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4"/>
  <sheetViews>
    <sheetView workbookViewId="0">
      <selection activeCell="A12" sqref="A12:C14"/>
    </sheetView>
  </sheetViews>
  <sheetFormatPr defaultRowHeight="15" x14ac:dyDescent="0.25"/>
  <cols>
    <col min="1" max="1" width="19.140625" customWidth="1"/>
  </cols>
  <sheetData>
    <row r="3" spans="1:4" x14ac:dyDescent="0.25">
      <c r="A3" s="50" t="s">
        <v>1489</v>
      </c>
      <c r="B3" s="52">
        <v>3000</v>
      </c>
      <c r="C3" s="50" t="s">
        <v>55</v>
      </c>
    </row>
    <row r="4" spans="1:4" x14ac:dyDescent="0.25">
      <c r="A4" s="50" t="s">
        <v>1548</v>
      </c>
      <c r="B4" s="54">
        <v>125</v>
      </c>
      <c r="C4" s="50" t="s">
        <v>55</v>
      </c>
      <c r="D4" t="s">
        <v>1549</v>
      </c>
    </row>
    <row r="6" spans="1:4" x14ac:dyDescent="0.25">
      <c r="A6" s="50" t="s">
        <v>396</v>
      </c>
    </row>
    <row r="8" spans="1:4" x14ac:dyDescent="0.25">
      <c r="A8" t="s">
        <v>1550</v>
      </c>
    </row>
    <row r="10" spans="1:4" s="51" customFormat="1" x14ac:dyDescent="0.25"/>
    <row r="12" spans="1:4" x14ac:dyDescent="0.25">
      <c r="A12" s="50" t="s">
        <v>1489</v>
      </c>
      <c r="B12" s="52">
        <v>3000</v>
      </c>
      <c r="C12" s="50" t="s">
        <v>55</v>
      </c>
    </row>
    <row r="13" spans="1:4" x14ac:dyDescent="0.25">
      <c r="A13" s="50" t="s">
        <v>1551</v>
      </c>
      <c r="B13" s="54">
        <v>125</v>
      </c>
      <c r="C13" s="50" t="s">
        <v>55</v>
      </c>
    </row>
    <row r="14" spans="1:4" x14ac:dyDescent="0.25">
      <c r="A14" t="s">
        <v>40</v>
      </c>
      <c r="B14">
        <v>2.5</v>
      </c>
      <c r="C14" t="s">
        <v>57</v>
      </c>
      <c r="D14" t="s">
        <v>1552</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10"/>
  <sheetViews>
    <sheetView workbookViewId="0">
      <selection activeCell="C12" sqref="C12"/>
    </sheetView>
  </sheetViews>
  <sheetFormatPr defaultRowHeight="15" x14ac:dyDescent="0.25"/>
  <sheetData>
    <row r="4" spans="1:1" x14ac:dyDescent="0.25">
      <c r="A4" t="s">
        <v>398</v>
      </c>
    </row>
    <row r="5" spans="1:1" x14ac:dyDescent="0.25">
      <c r="A5" s="11" t="s">
        <v>399</v>
      </c>
    </row>
    <row r="6" spans="1:1" x14ac:dyDescent="0.25">
      <c r="A6" t="s">
        <v>400</v>
      </c>
    </row>
    <row r="8" spans="1:1" x14ac:dyDescent="0.25">
      <c r="A8" s="11" t="s">
        <v>401</v>
      </c>
    </row>
    <row r="10" spans="1:1" x14ac:dyDescent="0.25">
      <c r="A10" s="11" t="s">
        <v>402</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D8"/>
  <sheetViews>
    <sheetView workbookViewId="0">
      <selection activeCell="A4" sqref="A4:C6"/>
    </sheetView>
  </sheetViews>
  <sheetFormatPr defaultRowHeight="15" x14ac:dyDescent="0.25"/>
  <cols>
    <col min="1" max="1" width="18.7109375" customWidth="1"/>
  </cols>
  <sheetData>
    <row r="4" spans="1:4" x14ac:dyDescent="0.25">
      <c r="A4" s="50" t="s">
        <v>1489</v>
      </c>
      <c r="B4" s="52">
        <v>1000</v>
      </c>
      <c r="C4" s="50" t="s">
        <v>55</v>
      </c>
    </row>
    <row r="5" spans="1:4" x14ac:dyDescent="0.25">
      <c r="A5" s="50" t="s">
        <v>1507</v>
      </c>
      <c r="B5" s="54"/>
      <c r="C5" s="50" t="s">
        <v>57</v>
      </c>
      <c r="D5" t="s">
        <v>1555</v>
      </c>
    </row>
    <row r="6" spans="1:4" x14ac:dyDescent="0.25">
      <c r="A6" s="50" t="s">
        <v>1553</v>
      </c>
      <c r="B6" s="50"/>
      <c r="C6" s="50" t="s">
        <v>57</v>
      </c>
      <c r="D6" t="s">
        <v>1556</v>
      </c>
    </row>
    <row r="8" spans="1:4" x14ac:dyDescent="0.25">
      <c r="A8" t="s">
        <v>1554</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27"/>
  <sheetViews>
    <sheetView workbookViewId="0">
      <selection activeCell="A12" sqref="A12"/>
    </sheetView>
  </sheetViews>
  <sheetFormatPr defaultRowHeight="15" x14ac:dyDescent="0.25"/>
  <cols>
    <col min="1" max="1" width="12.28515625" customWidth="1"/>
  </cols>
  <sheetData>
    <row r="3" spans="1:4" x14ac:dyDescent="0.25">
      <c r="A3" s="50" t="s">
        <v>1489</v>
      </c>
      <c r="B3" s="52">
        <v>3000</v>
      </c>
      <c r="C3" s="50" t="s">
        <v>55</v>
      </c>
    </row>
    <row r="4" spans="1:4" x14ac:dyDescent="0.25">
      <c r="A4" s="50" t="s">
        <v>2</v>
      </c>
      <c r="B4" s="54">
        <v>3</v>
      </c>
      <c r="C4" s="50" t="s">
        <v>115</v>
      </c>
    </row>
    <row r="5" spans="1:4" x14ac:dyDescent="0.25">
      <c r="A5" s="50" t="s">
        <v>211</v>
      </c>
      <c r="B5" s="50">
        <v>30</v>
      </c>
      <c r="C5" s="50" t="s">
        <v>115</v>
      </c>
    </row>
    <row r="7" spans="1:4" x14ac:dyDescent="0.25">
      <c r="A7" t="s">
        <v>1557</v>
      </c>
    </row>
    <row r="9" spans="1:4" s="51" customFormat="1" x14ac:dyDescent="0.25"/>
    <row r="11" spans="1:4" x14ac:dyDescent="0.25">
      <c r="A11" s="50" t="s">
        <v>1489</v>
      </c>
      <c r="B11" s="52">
        <v>3000</v>
      </c>
      <c r="C11" s="50" t="s">
        <v>55</v>
      </c>
    </row>
    <row r="12" spans="1:4" x14ac:dyDescent="0.25">
      <c r="A12" s="50" t="s">
        <v>2</v>
      </c>
      <c r="B12" s="54">
        <v>300</v>
      </c>
      <c r="C12" s="50" t="s">
        <v>57</v>
      </c>
      <c r="D12" t="s">
        <v>1558</v>
      </c>
    </row>
    <row r="13" spans="1:4" x14ac:dyDescent="0.25">
      <c r="A13" s="50" t="s">
        <v>72</v>
      </c>
      <c r="B13" s="50">
        <v>250</v>
      </c>
      <c r="C13" s="50" t="s">
        <v>57</v>
      </c>
    </row>
    <row r="15" spans="1:4" x14ac:dyDescent="0.25">
      <c r="A15" t="s">
        <v>1559</v>
      </c>
    </row>
    <row r="16" spans="1:4" x14ac:dyDescent="0.25">
      <c r="A16" t="s">
        <v>1560</v>
      </c>
    </row>
    <row r="18" spans="1:3" s="51" customFormat="1" x14ac:dyDescent="0.25"/>
    <row r="20" spans="1:3" x14ac:dyDescent="0.25">
      <c r="A20" s="50" t="s">
        <v>1489</v>
      </c>
      <c r="B20" s="52">
        <v>2200</v>
      </c>
      <c r="C20" s="50" t="s">
        <v>55</v>
      </c>
    </row>
    <row r="21" spans="1:3" x14ac:dyDescent="0.25">
      <c r="A21" s="50" t="s">
        <v>2</v>
      </c>
      <c r="B21" s="54">
        <v>700</v>
      </c>
      <c r="C21" s="50" t="s">
        <v>57</v>
      </c>
    </row>
    <row r="22" spans="1:3" x14ac:dyDescent="0.25">
      <c r="A22" s="50" t="s">
        <v>72</v>
      </c>
      <c r="B22" s="50">
        <v>250</v>
      </c>
      <c r="C22" s="50" t="s">
        <v>57</v>
      </c>
    </row>
    <row r="24" spans="1:3" x14ac:dyDescent="0.25">
      <c r="A24" t="s">
        <v>1561</v>
      </c>
    </row>
    <row r="25" spans="1:3" x14ac:dyDescent="0.25">
      <c r="A25" t="s">
        <v>1562</v>
      </c>
    </row>
    <row r="27" spans="1:3" s="51" customFormat="1" x14ac:dyDescent="0.25"/>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19"/>
  <sheetViews>
    <sheetView topLeftCell="A208" workbookViewId="0">
      <selection activeCell="A59" sqref="A59"/>
    </sheetView>
  </sheetViews>
  <sheetFormatPr defaultRowHeight="15" x14ac:dyDescent="0.25"/>
  <cols>
    <col min="1" max="1" width="16.85546875" customWidth="1"/>
  </cols>
  <sheetData>
    <row r="2" spans="1:3" x14ac:dyDescent="0.25">
      <c r="A2" t="s">
        <v>1489</v>
      </c>
      <c r="B2" s="7">
        <v>5000</v>
      </c>
      <c r="C2" t="s">
        <v>55</v>
      </c>
    </row>
    <row r="3" spans="1:3" x14ac:dyDescent="0.25">
      <c r="A3" t="s">
        <v>1503</v>
      </c>
      <c r="B3" s="16">
        <f>B2/100</f>
        <v>50</v>
      </c>
      <c r="C3" t="s">
        <v>57</v>
      </c>
    </row>
    <row r="4" spans="1:3" x14ac:dyDescent="0.25">
      <c r="A4" t="s">
        <v>1504</v>
      </c>
      <c r="B4" s="16">
        <v>15</v>
      </c>
      <c r="C4" t="s">
        <v>57</v>
      </c>
    </row>
    <row r="5" spans="1:3" x14ac:dyDescent="0.25">
      <c r="A5" t="s">
        <v>1505</v>
      </c>
      <c r="B5" s="16">
        <v>15</v>
      </c>
      <c r="C5" t="s">
        <v>57</v>
      </c>
    </row>
    <row r="6" spans="1:3" x14ac:dyDescent="0.25">
      <c r="A6" t="s">
        <v>1506</v>
      </c>
      <c r="B6" s="16">
        <v>15</v>
      </c>
      <c r="C6" t="s">
        <v>57</v>
      </c>
    </row>
    <row r="7" spans="1:3" x14ac:dyDescent="0.25">
      <c r="A7" s="9" t="s">
        <v>1507</v>
      </c>
      <c r="B7" s="17">
        <v>15</v>
      </c>
      <c r="C7" s="9" t="s">
        <v>57</v>
      </c>
    </row>
    <row r="8" spans="1:3" x14ac:dyDescent="0.25">
      <c r="A8" t="s">
        <v>25</v>
      </c>
      <c r="B8" s="16">
        <v>20</v>
      </c>
      <c r="C8" t="s">
        <v>57</v>
      </c>
    </row>
    <row r="9" spans="1:3" x14ac:dyDescent="0.25">
      <c r="A9" t="s">
        <v>42</v>
      </c>
      <c r="B9" s="16">
        <v>10</v>
      </c>
      <c r="C9" t="s">
        <v>57</v>
      </c>
    </row>
    <row r="11" spans="1:3" x14ac:dyDescent="0.25">
      <c r="A11" t="s">
        <v>101</v>
      </c>
    </row>
    <row r="13" spans="1:3" s="6" customFormat="1" x14ac:dyDescent="0.25"/>
    <row r="15" spans="1:3" s="37" customFormat="1" x14ac:dyDescent="0.25">
      <c r="A15" s="37" t="s">
        <v>1489</v>
      </c>
      <c r="B15" s="39">
        <v>1000</v>
      </c>
      <c r="C15" s="37" t="s">
        <v>55</v>
      </c>
    </row>
    <row r="16" spans="1:3" s="37" customFormat="1" x14ac:dyDescent="0.25">
      <c r="A16" s="37" t="s">
        <v>1503</v>
      </c>
      <c r="B16" s="41">
        <v>10</v>
      </c>
      <c r="C16" s="37" t="s">
        <v>57</v>
      </c>
    </row>
    <row r="17" spans="1:3" x14ac:dyDescent="0.25">
      <c r="A17" t="s">
        <v>1508</v>
      </c>
    </row>
    <row r="18" spans="1:3" s="38" customFormat="1" x14ac:dyDescent="0.25"/>
    <row r="20" spans="1:3" s="19" customFormat="1" x14ac:dyDescent="0.25"/>
    <row r="21" spans="1:3" s="19" customFormat="1" x14ac:dyDescent="0.25"/>
    <row r="22" spans="1:3" s="19" customFormat="1" x14ac:dyDescent="0.25"/>
    <row r="23" spans="1:3" s="19" customFormat="1" x14ac:dyDescent="0.25"/>
    <row r="24" spans="1:3" s="19" customFormat="1" x14ac:dyDescent="0.25"/>
    <row r="25" spans="1:3" s="19" customFormat="1" x14ac:dyDescent="0.25"/>
    <row r="26" spans="1:3" s="19" customFormat="1" x14ac:dyDescent="0.25">
      <c r="A26"/>
      <c r="B26" s="36"/>
      <c r="C26" s="36"/>
    </row>
    <row r="27" spans="1:3" s="19" customFormat="1" x14ac:dyDescent="0.25"/>
    <row r="28" spans="1:3" s="19" customFormat="1" x14ac:dyDescent="0.25"/>
    <row r="29" spans="1:3" s="19" customFormat="1" x14ac:dyDescent="0.25">
      <c r="A29" s="11"/>
    </row>
    <row r="30" spans="1:3" s="19" customFormat="1" x14ac:dyDescent="0.25"/>
    <row r="31" spans="1:3" s="19" customFormat="1" x14ac:dyDescent="0.25"/>
    <row r="33" spans="1:1" x14ac:dyDescent="0.25">
      <c r="A33" t="s">
        <v>1479</v>
      </c>
    </row>
    <row r="34" spans="1:1" x14ac:dyDescent="0.25">
      <c r="A34" t="s">
        <v>412</v>
      </c>
    </row>
    <row r="35" spans="1:1" x14ac:dyDescent="0.25">
      <c r="A35" t="s">
        <v>413</v>
      </c>
    </row>
    <row r="37" spans="1:1" x14ac:dyDescent="0.25">
      <c r="A37" s="11" t="s">
        <v>414</v>
      </c>
    </row>
    <row r="38" spans="1:1" x14ac:dyDescent="0.25">
      <c r="A38" t="s">
        <v>1480</v>
      </c>
    </row>
    <row r="41" spans="1:1" x14ac:dyDescent="0.25">
      <c r="A41" t="s">
        <v>415</v>
      </c>
    </row>
    <row r="43" spans="1:1" x14ac:dyDescent="0.25">
      <c r="A43" t="s">
        <v>416</v>
      </c>
    </row>
    <row r="44" spans="1:1" x14ac:dyDescent="0.25">
      <c r="A44" t="s">
        <v>417</v>
      </c>
    </row>
    <row r="45" spans="1:1" x14ac:dyDescent="0.25">
      <c r="A45" t="s">
        <v>418</v>
      </c>
    </row>
    <row r="46" spans="1:1" x14ac:dyDescent="0.25">
      <c r="A46" t="s">
        <v>419</v>
      </c>
    </row>
    <row r="49" spans="1:1" s="7" customFormat="1" x14ac:dyDescent="0.25"/>
    <row r="55" spans="1:1" x14ac:dyDescent="0.25">
      <c r="A55" s="11" t="s">
        <v>445</v>
      </c>
    </row>
    <row r="59" spans="1:1" x14ac:dyDescent="0.25">
      <c r="A59" s="11" t="s">
        <v>446</v>
      </c>
    </row>
    <row r="67" spans="1:1" x14ac:dyDescent="0.25">
      <c r="A67" s="11" t="s">
        <v>447</v>
      </c>
    </row>
    <row r="68" spans="1:1" x14ac:dyDescent="0.25">
      <c r="A68" t="s">
        <v>448</v>
      </c>
    </row>
    <row r="72" spans="1:1" x14ac:dyDescent="0.25">
      <c r="A72" t="s">
        <v>449</v>
      </c>
    </row>
    <row r="73" spans="1:1" x14ac:dyDescent="0.25">
      <c r="A73" t="s">
        <v>450</v>
      </c>
    </row>
    <row r="81" spans="1:1" x14ac:dyDescent="0.25">
      <c r="A81" s="11" t="s">
        <v>451</v>
      </c>
    </row>
    <row r="86" spans="1:1" x14ac:dyDescent="0.25">
      <c r="A86" s="11" t="s">
        <v>452</v>
      </c>
    </row>
    <row r="90" spans="1:1" x14ac:dyDescent="0.25">
      <c r="A90" s="11" t="s">
        <v>453</v>
      </c>
    </row>
    <row r="94" spans="1:1" x14ac:dyDescent="0.25">
      <c r="A94" s="11" t="s">
        <v>454</v>
      </c>
    </row>
    <row r="98" spans="1:1" x14ac:dyDescent="0.25">
      <c r="A98" t="s">
        <v>455</v>
      </c>
    </row>
    <row r="99" spans="1:1" x14ac:dyDescent="0.25">
      <c r="A99" t="s">
        <v>456</v>
      </c>
    </row>
    <row r="103" spans="1:1" x14ac:dyDescent="0.25">
      <c r="A103" t="s">
        <v>457</v>
      </c>
    </row>
    <row r="104" spans="1:1" x14ac:dyDescent="0.25">
      <c r="A104" t="s">
        <v>458</v>
      </c>
    </row>
    <row r="108" spans="1:1" x14ac:dyDescent="0.25">
      <c r="A108" t="s">
        <v>459</v>
      </c>
    </row>
    <row r="109" spans="1:1" x14ac:dyDescent="0.25">
      <c r="A109" s="11" t="s">
        <v>460</v>
      </c>
    </row>
    <row r="114" spans="1:1" x14ac:dyDescent="0.25">
      <c r="A114" t="s">
        <v>465</v>
      </c>
    </row>
    <row r="120" spans="1:1" x14ac:dyDescent="0.25">
      <c r="A120" t="s">
        <v>466</v>
      </c>
    </row>
    <row r="121" spans="1:1" x14ac:dyDescent="0.25">
      <c r="A121" t="s">
        <v>467</v>
      </c>
    </row>
    <row r="123" spans="1:1" x14ac:dyDescent="0.25">
      <c r="A123" t="s">
        <v>468</v>
      </c>
    </row>
    <row r="124" spans="1:1" x14ac:dyDescent="0.25">
      <c r="A124" t="s">
        <v>469</v>
      </c>
    </row>
    <row r="125" spans="1:1" x14ac:dyDescent="0.25">
      <c r="A125" t="s">
        <v>470</v>
      </c>
    </row>
    <row r="126" spans="1:1" x14ac:dyDescent="0.25">
      <c r="A126" t="s">
        <v>471</v>
      </c>
    </row>
    <row r="127" spans="1:1" x14ac:dyDescent="0.25">
      <c r="A127" s="11" t="s">
        <v>472</v>
      </c>
    </row>
    <row r="128" spans="1:1" x14ac:dyDescent="0.25">
      <c r="A128" t="s">
        <v>473</v>
      </c>
    </row>
    <row r="129" spans="1:1" x14ac:dyDescent="0.25">
      <c r="A129" t="s">
        <v>474</v>
      </c>
    </row>
    <row r="133" spans="1:1" x14ac:dyDescent="0.25">
      <c r="A133" s="11" t="s">
        <v>475</v>
      </c>
    </row>
    <row r="134" spans="1:1" x14ac:dyDescent="0.25">
      <c r="A134" t="s">
        <v>476</v>
      </c>
    </row>
    <row r="138" spans="1:1" x14ac:dyDescent="0.25">
      <c r="A138" t="s">
        <v>477</v>
      </c>
    </row>
    <row r="142" spans="1:1" x14ac:dyDescent="0.25">
      <c r="A142" t="s">
        <v>478</v>
      </c>
    </row>
    <row r="146" spans="1:1" x14ac:dyDescent="0.25">
      <c r="A146" t="s">
        <v>479</v>
      </c>
    </row>
    <row r="150" spans="1:1" x14ac:dyDescent="0.25">
      <c r="A150" t="s">
        <v>480</v>
      </c>
    </row>
    <row r="151" spans="1:1" x14ac:dyDescent="0.25">
      <c r="A151" t="s">
        <v>481</v>
      </c>
    </row>
    <row r="152" spans="1:1" x14ac:dyDescent="0.25">
      <c r="A152" t="s">
        <v>482</v>
      </c>
    </row>
    <row r="153" spans="1:1" x14ac:dyDescent="0.25">
      <c r="A153" t="s">
        <v>483</v>
      </c>
    </row>
    <row r="157" spans="1:1" x14ac:dyDescent="0.25">
      <c r="A157" t="s">
        <v>484</v>
      </c>
    </row>
    <row r="161" spans="1:1" x14ac:dyDescent="0.25">
      <c r="A161" s="11" t="s">
        <v>485</v>
      </c>
    </row>
    <row r="165" spans="1:1" x14ac:dyDescent="0.25">
      <c r="A165" t="s">
        <v>486</v>
      </c>
    </row>
    <row r="169" spans="1:1" x14ac:dyDescent="0.25">
      <c r="A169" t="s">
        <v>487</v>
      </c>
    </row>
    <row r="170" spans="1:1" x14ac:dyDescent="0.25">
      <c r="A170" t="s">
        <v>488</v>
      </c>
    </row>
    <row r="171" spans="1:1" x14ac:dyDescent="0.25">
      <c r="A171" t="s">
        <v>489</v>
      </c>
    </row>
    <row r="175" spans="1:1" x14ac:dyDescent="0.25">
      <c r="A175" t="s">
        <v>490</v>
      </c>
    </row>
    <row r="179" spans="1:1" x14ac:dyDescent="0.25">
      <c r="A179" t="s">
        <v>491</v>
      </c>
    </row>
    <row r="180" spans="1:1" x14ac:dyDescent="0.25">
      <c r="A180" t="s">
        <v>492</v>
      </c>
    </row>
    <row r="181" spans="1:1" x14ac:dyDescent="0.25">
      <c r="A181" t="s">
        <v>493</v>
      </c>
    </row>
    <row r="182" spans="1:1" x14ac:dyDescent="0.25">
      <c r="A182" t="s">
        <v>494</v>
      </c>
    </row>
    <row r="183" spans="1:1" x14ac:dyDescent="0.25">
      <c r="A183" t="s">
        <v>495</v>
      </c>
    </row>
    <row r="184" spans="1:1" x14ac:dyDescent="0.25">
      <c r="A184" t="s">
        <v>496</v>
      </c>
    </row>
    <row r="188" spans="1:1" x14ac:dyDescent="0.25">
      <c r="A188" s="11" t="s">
        <v>497</v>
      </c>
    </row>
    <row r="192" spans="1:1" x14ac:dyDescent="0.25">
      <c r="A192" t="s">
        <v>498</v>
      </c>
    </row>
    <row r="193" spans="1:1" x14ac:dyDescent="0.25">
      <c r="A193" t="s">
        <v>499</v>
      </c>
    </row>
    <row r="194" spans="1:1" x14ac:dyDescent="0.25">
      <c r="A194" t="s">
        <v>500</v>
      </c>
    </row>
    <row r="195" spans="1:1" x14ac:dyDescent="0.25">
      <c r="A195" t="s">
        <v>501</v>
      </c>
    </row>
    <row r="196" spans="1:1" x14ac:dyDescent="0.25">
      <c r="A196" t="s">
        <v>502</v>
      </c>
    </row>
    <row r="200" spans="1:1" x14ac:dyDescent="0.25">
      <c r="A200" t="s">
        <v>503</v>
      </c>
    </row>
    <row r="201" spans="1:1" x14ac:dyDescent="0.25">
      <c r="A201" t="s">
        <v>504</v>
      </c>
    </row>
    <row r="202" spans="1:1" x14ac:dyDescent="0.25">
      <c r="A202" t="s">
        <v>505</v>
      </c>
    </row>
    <row r="203" spans="1:1" x14ac:dyDescent="0.25">
      <c r="A203" t="s">
        <v>506</v>
      </c>
    </row>
    <row r="204" spans="1:1" x14ac:dyDescent="0.25">
      <c r="A204" t="s">
        <v>507</v>
      </c>
    </row>
    <row r="205" spans="1:1" x14ac:dyDescent="0.25">
      <c r="A205" t="s">
        <v>508</v>
      </c>
    </row>
    <row r="206" spans="1:1" x14ac:dyDescent="0.25">
      <c r="A206" t="s">
        <v>509</v>
      </c>
    </row>
    <row r="207" spans="1:1" x14ac:dyDescent="0.25">
      <c r="A207" t="s">
        <v>510</v>
      </c>
    </row>
    <row r="208" spans="1:1" x14ac:dyDescent="0.25">
      <c r="A208" t="s">
        <v>511</v>
      </c>
    </row>
    <row r="209" spans="1:1" x14ac:dyDescent="0.25">
      <c r="A209" t="s">
        <v>512</v>
      </c>
    </row>
    <row r="210" spans="1:1" x14ac:dyDescent="0.25">
      <c r="A210" t="s">
        <v>513</v>
      </c>
    </row>
    <row r="214" spans="1:1" x14ac:dyDescent="0.25">
      <c r="A214" t="s">
        <v>514</v>
      </c>
    </row>
    <row r="218" spans="1:1" x14ac:dyDescent="0.25">
      <c r="A218" t="s">
        <v>564</v>
      </c>
    </row>
    <row r="219" spans="1:1" x14ac:dyDescent="0.25">
      <c r="A219" t="s">
        <v>565</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8"/>
  <sheetViews>
    <sheetView workbookViewId="0">
      <selection activeCell="D10" sqref="D10"/>
    </sheetView>
  </sheetViews>
  <sheetFormatPr defaultRowHeight="15" x14ac:dyDescent="0.25"/>
  <cols>
    <col min="1" max="1" width="14.5703125" customWidth="1"/>
  </cols>
  <sheetData>
    <row r="2" spans="1:3" x14ac:dyDescent="0.25">
      <c r="A2" t="s">
        <v>406</v>
      </c>
    </row>
    <row r="5" spans="1:3" x14ac:dyDescent="0.25">
      <c r="A5">
        <v>1000</v>
      </c>
    </row>
    <row r="6" spans="1:3" x14ac:dyDescent="0.25">
      <c r="A6">
        <v>5</v>
      </c>
    </row>
    <row r="8" spans="1:3" s="51" customFormat="1" x14ac:dyDescent="0.25"/>
    <row r="10" spans="1:3" x14ac:dyDescent="0.25">
      <c r="A10" s="50" t="s">
        <v>1489</v>
      </c>
      <c r="B10" s="52">
        <v>15000</v>
      </c>
      <c r="C10" s="50" t="s">
        <v>55</v>
      </c>
    </row>
    <row r="11" spans="1:3" x14ac:dyDescent="0.25">
      <c r="A11" s="50" t="s">
        <v>25</v>
      </c>
      <c r="B11" s="54">
        <v>30</v>
      </c>
      <c r="C11" s="50" t="s">
        <v>57</v>
      </c>
    </row>
    <row r="12" spans="1:3" x14ac:dyDescent="0.25">
      <c r="A12" s="50" t="s">
        <v>1530</v>
      </c>
      <c r="B12" s="54">
        <v>200</v>
      </c>
      <c r="C12" s="50" t="s">
        <v>57</v>
      </c>
    </row>
    <row r="13" spans="1:3" x14ac:dyDescent="0.25">
      <c r="A13" s="50" t="s">
        <v>62</v>
      </c>
      <c r="B13" s="54">
        <f>B10/200</f>
        <v>75</v>
      </c>
      <c r="C13" s="50" t="s">
        <v>57</v>
      </c>
    </row>
    <row r="14" spans="1:3" x14ac:dyDescent="0.25">
      <c r="A14" s="50" t="s">
        <v>63</v>
      </c>
      <c r="B14" s="54">
        <f>B10/200</f>
        <v>75</v>
      </c>
      <c r="C14" s="50" t="s">
        <v>57</v>
      </c>
    </row>
    <row r="16" spans="1:3" x14ac:dyDescent="0.25">
      <c r="A16" s="11" t="s">
        <v>1563</v>
      </c>
    </row>
    <row r="18" s="51" customFormat="1" x14ac:dyDescent="0.25"/>
  </sheetData>
  <pageMargins left="0.7" right="0.7" top="0.75" bottom="0.75" header="0.3" footer="0.3"/>
  <pageSetup paperSize="9"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98"/>
  <sheetViews>
    <sheetView topLeftCell="A85" workbookViewId="0">
      <selection activeCell="A102" sqref="A102"/>
    </sheetView>
  </sheetViews>
  <sheetFormatPr defaultRowHeight="15" x14ac:dyDescent="0.25"/>
  <sheetData>
    <row r="2" spans="1:1" x14ac:dyDescent="0.25">
      <c r="A2" s="11" t="s">
        <v>516</v>
      </c>
    </row>
    <row r="6" spans="1:1" x14ac:dyDescent="0.25">
      <c r="A6" s="11" t="s">
        <v>517</v>
      </c>
    </row>
    <row r="10" spans="1:1" x14ac:dyDescent="0.25">
      <c r="A10" s="11" t="s">
        <v>518</v>
      </c>
    </row>
    <row r="14" spans="1:1" x14ac:dyDescent="0.25">
      <c r="A14" s="11" t="s">
        <v>519</v>
      </c>
    </row>
    <row r="18" spans="1:1" x14ac:dyDescent="0.25">
      <c r="A18" t="s">
        <v>520</v>
      </c>
    </row>
    <row r="19" spans="1:1" x14ac:dyDescent="0.25">
      <c r="A19" t="s">
        <v>521</v>
      </c>
    </row>
    <row r="20" spans="1:1" x14ac:dyDescent="0.25">
      <c r="A20" t="s">
        <v>522</v>
      </c>
    </row>
    <row r="21" spans="1:1" x14ac:dyDescent="0.25">
      <c r="A21" t="s">
        <v>523</v>
      </c>
    </row>
    <row r="22" spans="1:1" x14ac:dyDescent="0.25">
      <c r="A22" t="s">
        <v>525</v>
      </c>
    </row>
    <row r="23" spans="1:1" x14ac:dyDescent="0.25">
      <c r="A23" t="s">
        <v>524</v>
      </c>
    </row>
    <row r="27" spans="1:1" x14ac:dyDescent="0.25">
      <c r="A27" t="s">
        <v>526</v>
      </c>
    </row>
    <row r="28" spans="1:1" x14ac:dyDescent="0.25">
      <c r="A28" t="s">
        <v>527</v>
      </c>
    </row>
    <row r="29" spans="1:1" x14ac:dyDescent="0.25">
      <c r="A29" t="s">
        <v>528</v>
      </c>
    </row>
    <row r="30" spans="1:1" x14ac:dyDescent="0.25">
      <c r="A30" s="11" t="s">
        <v>529</v>
      </c>
    </row>
    <row r="32" spans="1:1" x14ac:dyDescent="0.25">
      <c r="A32" t="s">
        <v>530</v>
      </c>
    </row>
    <row r="36" spans="1:1" x14ac:dyDescent="0.25">
      <c r="A36" t="s">
        <v>531</v>
      </c>
    </row>
    <row r="37" spans="1:1" x14ac:dyDescent="0.25">
      <c r="A37" t="s">
        <v>532</v>
      </c>
    </row>
    <row r="38" spans="1:1" x14ac:dyDescent="0.25">
      <c r="A38" t="s">
        <v>533</v>
      </c>
    </row>
    <row r="39" spans="1:1" x14ac:dyDescent="0.25">
      <c r="A39" t="s">
        <v>534</v>
      </c>
    </row>
    <row r="40" spans="1:1" x14ac:dyDescent="0.25">
      <c r="A40" t="s">
        <v>535</v>
      </c>
    </row>
    <row r="41" spans="1:1" x14ac:dyDescent="0.25">
      <c r="A41" t="s">
        <v>536</v>
      </c>
    </row>
    <row r="42" spans="1:1" x14ac:dyDescent="0.25">
      <c r="A42" t="s">
        <v>537</v>
      </c>
    </row>
    <row r="43" spans="1:1" x14ac:dyDescent="0.25">
      <c r="A43" s="11" t="s">
        <v>538</v>
      </c>
    </row>
    <row r="44" spans="1:1" x14ac:dyDescent="0.25">
      <c r="A44" s="11" t="s">
        <v>539</v>
      </c>
    </row>
    <row r="48" spans="1:1" x14ac:dyDescent="0.25">
      <c r="A48" s="11" t="s">
        <v>540</v>
      </c>
    </row>
    <row r="52" spans="1:1" x14ac:dyDescent="0.25">
      <c r="A52" s="11" t="s">
        <v>541</v>
      </c>
    </row>
    <row r="53" spans="1:1" x14ac:dyDescent="0.25">
      <c r="A53" t="s">
        <v>542</v>
      </c>
    </row>
    <row r="54" spans="1:1" x14ac:dyDescent="0.25">
      <c r="A54" t="s">
        <v>543</v>
      </c>
    </row>
    <row r="58" spans="1:1" x14ac:dyDescent="0.25">
      <c r="A58" s="11" t="s">
        <v>544</v>
      </c>
    </row>
    <row r="62" spans="1:1" x14ac:dyDescent="0.25">
      <c r="A62" s="11" t="s">
        <v>545</v>
      </c>
    </row>
    <row r="66" spans="1:1" x14ac:dyDescent="0.25">
      <c r="A66" s="11" t="s">
        <v>546</v>
      </c>
    </row>
    <row r="71" spans="1:1" x14ac:dyDescent="0.25">
      <c r="A71" t="s">
        <v>547</v>
      </c>
    </row>
    <row r="72" spans="1:1" x14ac:dyDescent="0.25">
      <c r="A72" t="s">
        <v>548</v>
      </c>
    </row>
    <row r="73" spans="1:1" x14ac:dyDescent="0.25">
      <c r="A73" t="s">
        <v>549</v>
      </c>
    </row>
    <row r="74" spans="1:1" x14ac:dyDescent="0.25">
      <c r="A74" t="s">
        <v>550</v>
      </c>
    </row>
    <row r="75" spans="1:1" x14ac:dyDescent="0.25">
      <c r="A75" t="s">
        <v>551</v>
      </c>
    </row>
    <row r="77" spans="1:1" x14ac:dyDescent="0.25">
      <c r="A77" t="s">
        <v>552</v>
      </c>
    </row>
    <row r="78" spans="1:1" x14ac:dyDescent="0.25">
      <c r="A78" t="s">
        <v>553</v>
      </c>
    </row>
    <row r="79" spans="1:1" x14ac:dyDescent="0.25">
      <c r="A79" t="s">
        <v>554</v>
      </c>
    </row>
    <row r="80" spans="1:1" x14ac:dyDescent="0.25">
      <c r="A80" t="s">
        <v>555</v>
      </c>
    </row>
    <row r="81" spans="1:1" x14ac:dyDescent="0.25">
      <c r="A81" t="s">
        <v>556</v>
      </c>
    </row>
    <row r="82" spans="1:1" x14ac:dyDescent="0.25">
      <c r="A82" t="s">
        <v>557</v>
      </c>
    </row>
    <row r="84" spans="1:1" x14ac:dyDescent="0.25">
      <c r="A84" t="s">
        <v>558</v>
      </c>
    </row>
    <row r="85" spans="1:1" x14ac:dyDescent="0.25">
      <c r="A85" t="s">
        <v>559</v>
      </c>
    </row>
    <row r="89" spans="1:1" x14ac:dyDescent="0.25">
      <c r="A89" s="11" t="s">
        <v>560</v>
      </c>
    </row>
    <row r="90" spans="1:1" x14ac:dyDescent="0.25">
      <c r="A90" t="s">
        <v>561</v>
      </c>
    </row>
    <row r="94" spans="1:1" x14ac:dyDescent="0.25">
      <c r="A94" s="11" t="s">
        <v>562</v>
      </c>
    </row>
    <row r="98" spans="1:1" x14ac:dyDescent="0.25">
      <c r="A98" s="11" t="s">
        <v>563</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95"/>
  <sheetViews>
    <sheetView topLeftCell="A157" workbookViewId="0"/>
  </sheetViews>
  <sheetFormatPr defaultRowHeight="15" x14ac:dyDescent="0.25"/>
  <sheetData>
    <row r="2" spans="1:1" x14ac:dyDescent="0.25">
      <c r="A2" t="s">
        <v>567</v>
      </c>
    </row>
    <row r="4" spans="1:1" x14ac:dyDescent="0.25">
      <c r="A4" t="s">
        <v>568</v>
      </c>
    </row>
    <row r="5" spans="1:1" x14ac:dyDescent="0.25">
      <c r="A5" t="s">
        <v>569</v>
      </c>
    </row>
    <row r="6" spans="1:1" x14ac:dyDescent="0.25">
      <c r="A6" t="s">
        <v>570</v>
      </c>
    </row>
    <row r="7" spans="1:1" x14ac:dyDescent="0.25">
      <c r="A7" t="s">
        <v>571</v>
      </c>
    </row>
    <row r="8" spans="1:1" x14ac:dyDescent="0.25">
      <c r="A8" t="s">
        <v>572</v>
      </c>
    </row>
    <row r="9" spans="1:1" x14ac:dyDescent="0.25">
      <c r="A9" t="s">
        <v>573</v>
      </c>
    </row>
    <row r="11" spans="1:1" x14ac:dyDescent="0.25">
      <c r="A11" t="s">
        <v>574</v>
      </c>
    </row>
    <row r="12" spans="1:1" x14ac:dyDescent="0.25">
      <c r="A12" s="11" t="s">
        <v>575</v>
      </c>
    </row>
    <row r="14" spans="1:1" x14ac:dyDescent="0.25">
      <c r="A14" t="s">
        <v>576</v>
      </c>
    </row>
    <row r="15" spans="1:1" x14ac:dyDescent="0.25">
      <c r="A15" t="s">
        <v>577</v>
      </c>
    </row>
    <row r="17" spans="1:1" x14ac:dyDescent="0.25">
      <c r="A17" t="s">
        <v>578</v>
      </c>
    </row>
    <row r="19" spans="1:1" x14ac:dyDescent="0.25">
      <c r="A19" t="s">
        <v>579</v>
      </c>
    </row>
    <row r="21" spans="1:1" x14ac:dyDescent="0.25">
      <c r="A21" t="s">
        <v>580</v>
      </c>
    </row>
    <row r="23" spans="1:1" x14ac:dyDescent="0.25">
      <c r="A23" t="s">
        <v>581</v>
      </c>
    </row>
    <row r="24" spans="1:1" x14ac:dyDescent="0.25">
      <c r="A24" t="s">
        <v>582</v>
      </c>
    </row>
    <row r="26" spans="1:1" x14ac:dyDescent="0.25">
      <c r="A26" t="s">
        <v>583</v>
      </c>
    </row>
    <row r="28" spans="1:1" x14ac:dyDescent="0.25">
      <c r="A28" t="s">
        <v>584</v>
      </c>
    </row>
    <row r="30" spans="1:1" x14ac:dyDescent="0.25">
      <c r="A30" t="s">
        <v>585</v>
      </c>
    </row>
    <row r="32" spans="1:1" x14ac:dyDescent="0.25">
      <c r="A32" t="s">
        <v>586</v>
      </c>
    </row>
    <row r="36" spans="1:1" x14ac:dyDescent="0.25">
      <c r="A36" t="s">
        <v>587</v>
      </c>
    </row>
    <row r="37" spans="1:1" x14ac:dyDescent="0.25">
      <c r="A37" t="s">
        <v>588</v>
      </c>
    </row>
    <row r="41" spans="1:1" x14ac:dyDescent="0.25">
      <c r="A41" t="s">
        <v>589</v>
      </c>
    </row>
    <row r="42" spans="1:1" x14ac:dyDescent="0.25">
      <c r="A42" t="s">
        <v>590</v>
      </c>
    </row>
    <row r="46" spans="1:1" x14ac:dyDescent="0.25">
      <c r="A46" t="s">
        <v>591</v>
      </c>
    </row>
    <row r="48" spans="1:1" x14ac:dyDescent="0.25">
      <c r="A48" s="11" t="s">
        <v>592</v>
      </c>
    </row>
    <row r="52" spans="1:1" x14ac:dyDescent="0.25">
      <c r="A52" t="s">
        <v>593</v>
      </c>
    </row>
    <row r="54" spans="1:1" x14ac:dyDescent="0.25">
      <c r="A54" s="11" t="s">
        <v>594</v>
      </c>
    </row>
    <row r="58" spans="1:1" x14ac:dyDescent="0.25">
      <c r="A58" t="s">
        <v>595</v>
      </c>
    </row>
    <row r="59" spans="1:1" x14ac:dyDescent="0.25">
      <c r="A59" t="s">
        <v>596</v>
      </c>
    </row>
    <row r="63" spans="1:1" x14ac:dyDescent="0.25">
      <c r="A63" t="s">
        <v>597</v>
      </c>
    </row>
    <row r="64" spans="1:1" x14ac:dyDescent="0.25">
      <c r="A64" t="s">
        <v>598</v>
      </c>
    </row>
    <row r="65" spans="1:1" x14ac:dyDescent="0.25">
      <c r="A65" t="s">
        <v>599</v>
      </c>
    </row>
    <row r="67" spans="1:1" x14ac:dyDescent="0.25">
      <c r="A67" t="s">
        <v>600</v>
      </c>
    </row>
    <row r="71" spans="1:1" ht="409.5" x14ac:dyDescent="0.25">
      <c r="A71" s="21" t="s">
        <v>601</v>
      </c>
    </row>
    <row r="75" spans="1:1" x14ac:dyDescent="0.25">
      <c r="A75" s="11" t="s">
        <v>602</v>
      </c>
    </row>
    <row r="79" spans="1:1" x14ac:dyDescent="0.25">
      <c r="A79" t="s">
        <v>603</v>
      </c>
    </row>
    <row r="80" spans="1:1" x14ac:dyDescent="0.25">
      <c r="A80" t="s">
        <v>604</v>
      </c>
    </row>
    <row r="84" spans="1:1" x14ac:dyDescent="0.25">
      <c r="A84" t="s">
        <v>605</v>
      </c>
    </row>
    <row r="86" spans="1:1" x14ac:dyDescent="0.25">
      <c r="A86" t="s">
        <v>606</v>
      </c>
    </row>
    <row r="87" spans="1:1" x14ac:dyDescent="0.25">
      <c r="A87" t="s">
        <v>607</v>
      </c>
    </row>
    <row r="88" spans="1:1" x14ac:dyDescent="0.25">
      <c r="A88" t="s">
        <v>608</v>
      </c>
    </row>
    <row r="89" spans="1:1" x14ac:dyDescent="0.25">
      <c r="A89" t="s">
        <v>609</v>
      </c>
    </row>
    <row r="90" spans="1:1" x14ac:dyDescent="0.25">
      <c r="A90" t="s">
        <v>610</v>
      </c>
    </row>
    <row r="91" spans="1:1" x14ac:dyDescent="0.25">
      <c r="A91" t="s">
        <v>611</v>
      </c>
    </row>
    <row r="93" spans="1:1" x14ac:dyDescent="0.25">
      <c r="A93" s="11" t="s">
        <v>612</v>
      </c>
    </row>
    <row r="95" spans="1:1" x14ac:dyDescent="0.25">
      <c r="A95" t="s">
        <v>613</v>
      </c>
    </row>
    <row r="96" spans="1:1" x14ac:dyDescent="0.25">
      <c r="A96" t="s">
        <v>614</v>
      </c>
    </row>
    <row r="97" spans="1:1" x14ac:dyDescent="0.25">
      <c r="A97" t="s">
        <v>615</v>
      </c>
    </row>
    <row r="101" spans="1:1" x14ac:dyDescent="0.25">
      <c r="A101" t="s">
        <v>616</v>
      </c>
    </row>
    <row r="102" spans="1:1" x14ac:dyDescent="0.25">
      <c r="A102" s="11" t="s">
        <v>617</v>
      </c>
    </row>
    <row r="106" spans="1:1" x14ac:dyDescent="0.25">
      <c r="A106" t="s">
        <v>618</v>
      </c>
    </row>
    <row r="107" spans="1:1" x14ac:dyDescent="0.25">
      <c r="A107" t="s">
        <v>619</v>
      </c>
    </row>
    <row r="108" spans="1:1" x14ac:dyDescent="0.25">
      <c r="A108" t="s">
        <v>620</v>
      </c>
    </row>
    <row r="109" spans="1:1" x14ac:dyDescent="0.25">
      <c r="A109" t="s">
        <v>621</v>
      </c>
    </row>
    <row r="110" spans="1:1" x14ac:dyDescent="0.25">
      <c r="A110" t="s">
        <v>622</v>
      </c>
    </row>
    <row r="111" spans="1:1" x14ac:dyDescent="0.25">
      <c r="A111" t="s">
        <v>623</v>
      </c>
    </row>
    <row r="112" spans="1:1" x14ac:dyDescent="0.25">
      <c r="A112" t="s">
        <v>624</v>
      </c>
    </row>
    <row r="113" spans="1:1" x14ac:dyDescent="0.25">
      <c r="A113" t="s">
        <v>625</v>
      </c>
    </row>
    <row r="114" spans="1:1" x14ac:dyDescent="0.25">
      <c r="A114" t="s">
        <v>626</v>
      </c>
    </row>
    <row r="115" spans="1:1" x14ac:dyDescent="0.25">
      <c r="A115" t="s">
        <v>627</v>
      </c>
    </row>
    <row r="116" spans="1:1" x14ac:dyDescent="0.25">
      <c r="A116" t="s">
        <v>628</v>
      </c>
    </row>
    <row r="117" spans="1:1" x14ac:dyDescent="0.25">
      <c r="A117" t="s">
        <v>629</v>
      </c>
    </row>
    <row r="118" spans="1:1" x14ac:dyDescent="0.25">
      <c r="A118" t="s">
        <v>630</v>
      </c>
    </row>
    <row r="119" spans="1:1" x14ac:dyDescent="0.25">
      <c r="A119" t="s">
        <v>631</v>
      </c>
    </row>
    <row r="120" spans="1:1" x14ac:dyDescent="0.25">
      <c r="A120" t="s">
        <v>632</v>
      </c>
    </row>
    <row r="124" spans="1:1" x14ac:dyDescent="0.25">
      <c r="A124" s="11" t="s">
        <v>633</v>
      </c>
    </row>
    <row r="128" spans="1:1" x14ac:dyDescent="0.25">
      <c r="A128" t="s">
        <v>634</v>
      </c>
    </row>
    <row r="132" spans="1:1" x14ac:dyDescent="0.25">
      <c r="A132" t="s">
        <v>635</v>
      </c>
    </row>
    <row r="134" spans="1:1" x14ac:dyDescent="0.25">
      <c r="A134" t="s">
        <v>636</v>
      </c>
    </row>
    <row r="138" spans="1:1" x14ac:dyDescent="0.25">
      <c r="A138" t="s">
        <v>637</v>
      </c>
    </row>
    <row r="139" spans="1:1" x14ac:dyDescent="0.25">
      <c r="A139" t="s">
        <v>638</v>
      </c>
    </row>
    <row r="140" spans="1:1" x14ac:dyDescent="0.25">
      <c r="A140" t="s">
        <v>639</v>
      </c>
    </row>
    <row r="141" spans="1:1" x14ac:dyDescent="0.25">
      <c r="A141" t="s">
        <v>640</v>
      </c>
    </row>
    <row r="142" spans="1:1" x14ac:dyDescent="0.25">
      <c r="A142" t="s">
        <v>641</v>
      </c>
    </row>
    <row r="143" spans="1:1" x14ac:dyDescent="0.25">
      <c r="A143" t="s">
        <v>642</v>
      </c>
    </row>
    <row r="144" spans="1:1" x14ac:dyDescent="0.25">
      <c r="A144" t="s">
        <v>643</v>
      </c>
    </row>
    <row r="145" spans="1:1" x14ac:dyDescent="0.25">
      <c r="A145" t="s">
        <v>644</v>
      </c>
    </row>
    <row r="146" spans="1:1" x14ac:dyDescent="0.25">
      <c r="A146" t="s">
        <v>645</v>
      </c>
    </row>
    <row r="147" spans="1:1" x14ac:dyDescent="0.25">
      <c r="A147" t="s">
        <v>646</v>
      </c>
    </row>
    <row r="148" spans="1:1" x14ac:dyDescent="0.25">
      <c r="A148" t="s">
        <v>647</v>
      </c>
    </row>
    <row r="149" spans="1:1" x14ac:dyDescent="0.25">
      <c r="A149" t="s">
        <v>648</v>
      </c>
    </row>
    <row r="150" spans="1:1" x14ac:dyDescent="0.25">
      <c r="A150" t="s">
        <v>649</v>
      </c>
    </row>
    <row r="151" spans="1:1" x14ac:dyDescent="0.25">
      <c r="A151" s="11" t="s">
        <v>650</v>
      </c>
    </row>
    <row r="152" spans="1:1" x14ac:dyDescent="0.25">
      <c r="A152" t="s">
        <v>651</v>
      </c>
    </row>
    <row r="153" spans="1:1" x14ac:dyDescent="0.25">
      <c r="A153" t="s">
        <v>652</v>
      </c>
    </row>
    <row r="157" spans="1:1" x14ac:dyDescent="0.25">
      <c r="A157" t="s">
        <v>653</v>
      </c>
    </row>
    <row r="159" spans="1:1" x14ac:dyDescent="0.25">
      <c r="A159" t="s">
        <v>654</v>
      </c>
    </row>
    <row r="160" spans="1:1" x14ac:dyDescent="0.25">
      <c r="A160" t="s">
        <v>655</v>
      </c>
    </row>
    <row r="161" spans="1:1" x14ac:dyDescent="0.25">
      <c r="A161" t="s">
        <v>656</v>
      </c>
    </row>
    <row r="162" spans="1:1" x14ac:dyDescent="0.25">
      <c r="A162" t="s">
        <v>657</v>
      </c>
    </row>
    <row r="163" spans="1:1" x14ac:dyDescent="0.25">
      <c r="A163" t="s">
        <v>658</v>
      </c>
    </row>
    <row r="164" spans="1:1" x14ac:dyDescent="0.25">
      <c r="A164" t="s">
        <v>659</v>
      </c>
    </row>
    <row r="166" spans="1:1" x14ac:dyDescent="0.25">
      <c r="A166" t="s">
        <v>660</v>
      </c>
    </row>
    <row r="170" spans="1:1" x14ac:dyDescent="0.25">
      <c r="A170" s="11" t="s">
        <v>661</v>
      </c>
    </row>
    <row r="171" spans="1:1" x14ac:dyDescent="0.25">
      <c r="A171" t="s">
        <v>638</v>
      </c>
    </row>
    <row r="172" spans="1:1" x14ac:dyDescent="0.25">
      <c r="A172" t="s">
        <v>662</v>
      </c>
    </row>
    <row r="173" spans="1:1" x14ac:dyDescent="0.25">
      <c r="A173" s="11" t="s">
        <v>663</v>
      </c>
    </row>
    <row r="174" spans="1:1" x14ac:dyDescent="0.25">
      <c r="A174" t="s">
        <v>664</v>
      </c>
    </row>
    <row r="178" spans="1:1" x14ac:dyDescent="0.25">
      <c r="A178" t="s">
        <v>665</v>
      </c>
    </row>
    <row r="179" spans="1:1" x14ac:dyDescent="0.25">
      <c r="A179" t="s">
        <v>666</v>
      </c>
    </row>
    <row r="180" spans="1:1" x14ac:dyDescent="0.25">
      <c r="A180" t="s">
        <v>667</v>
      </c>
    </row>
    <row r="181" spans="1:1" x14ac:dyDescent="0.25">
      <c r="A181" t="s">
        <v>668</v>
      </c>
    </row>
    <row r="182" spans="1:1" x14ac:dyDescent="0.25">
      <c r="A182" t="s">
        <v>669</v>
      </c>
    </row>
    <row r="183" spans="1:1" x14ac:dyDescent="0.25">
      <c r="A183" t="s">
        <v>670</v>
      </c>
    </row>
    <row r="184" spans="1:1" x14ac:dyDescent="0.25">
      <c r="A184" t="s">
        <v>671</v>
      </c>
    </row>
    <row r="185" spans="1:1" x14ac:dyDescent="0.25">
      <c r="A185" t="s">
        <v>672</v>
      </c>
    </row>
    <row r="186" spans="1:1" x14ac:dyDescent="0.25">
      <c r="A186" t="s">
        <v>673</v>
      </c>
    </row>
    <row r="187" spans="1:1" x14ac:dyDescent="0.25">
      <c r="A187" t="s">
        <v>674</v>
      </c>
    </row>
    <row r="191" spans="1:1" x14ac:dyDescent="0.25">
      <c r="A191" t="s">
        <v>675</v>
      </c>
    </row>
    <row r="192" spans="1:1" x14ac:dyDescent="0.25">
      <c r="A192" t="s">
        <v>639</v>
      </c>
    </row>
    <row r="193" spans="1:1" x14ac:dyDescent="0.25">
      <c r="A193" t="s">
        <v>640</v>
      </c>
    </row>
    <row r="194" spans="1:1" x14ac:dyDescent="0.25">
      <c r="A194" t="s">
        <v>641</v>
      </c>
    </row>
    <row r="195" spans="1:1" x14ac:dyDescent="0.25">
      <c r="A195" t="s">
        <v>676</v>
      </c>
    </row>
    <row r="196" spans="1:1" x14ac:dyDescent="0.25">
      <c r="A196" t="s">
        <v>643</v>
      </c>
    </row>
    <row r="197" spans="1:1" x14ac:dyDescent="0.25">
      <c r="A197" t="s">
        <v>677</v>
      </c>
    </row>
    <row r="198" spans="1:1" x14ac:dyDescent="0.25">
      <c r="A198" t="s">
        <v>645</v>
      </c>
    </row>
    <row r="199" spans="1:1" x14ac:dyDescent="0.25">
      <c r="A199" t="s">
        <v>678</v>
      </c>
    </row>
    <row r="200" spans="1:1" x14ac:dyDescent="0.25">
      <c r="A200" t="s">
        <v>679</v>
      </c>
    </row>
    <row r="201" spans="1:1" x14ac:dyDescent="0.25">
      <c r="A201" t="s">
        <v>648</v>
      </c>
    </row>
    <row r="202" spans="1:1" x14ac:dyDescent="0.25">
      <c r="A202" t="s">
        <v>649</v>
      </c>
    </row>
    <row r="203" spans="1:1" x14ac:dyDescent="0.25">
      <c r="A203" t="s">
        <v>680</v>
      </c>
    </row>
    <row r="207" spans="1:1" x14ac:dyDescent="0.25">
      <c r="A207" t="s">
        <v>681</v>
      </c>
    </row>
    <row r="208" spans="1:1" x14ac:dyDescent="0.25">
      <c r="A208" t="s">
        <v>682</v>
      </c>
    </row>
    <row r="209" spans="1:1" ht="409.5" x14ac:dyDescent="0.25">
      <c r="A209" s="21" t="s">
        <v>683</v>
      </c>
    </row>
    <row r="210" spans="1:1" x14ac:dyDescent="0.25">
      <c r="A210" t="s">
        <v>684</v>
      </c>
    </row>
    <row r="211" spans="1:1" x14ac:dyDescent="0.25">
      <c r="A211" s="11" t="s">
        <v>685</v>
      </c>
    </row>
    <row r="213" spans="1:1" x14ac:dyDescent="0.25">
      <c r="A213" t="s">
        <v>686</v>
      </c>
    </row>
    <row r="217" spans="1:1" x14ac:dyDescent="0.25">
      <c r="A217" t="s">
        <v>687</v>
      </c>
    </row>
    <row r="218" spans="1:1" x14ac:dyDescent="0.25">
      <c r="A218" t="s">
        <v>688</v>
      </c>
    </row>
    <row r="219" spans="1:1" x14ac:dyDescent="0.25">
      <c r="A219" t="s">
        <v>689</v>
      </c>
    </row>
    <row r="220" spans="1:1" x14ac:dyDescent="0.25">
      <c r="A220" t="s">
        <v>690</v>
      </c>
    </row>
    <row r="221" spans="1:1" x14ac:dyDescent="0.25">
      <c r="A221" s="11" t="s">
        <v>691</v>
      </c>
    </row>
    <row r="222" spans="1:1" x14ac:dyDescent="0.25">
      <c r="A222" t="s">
        <v>692</v>
      </c>
    </row>
    <row r="223" spans="1:1" x14ac:dyDescent="0.25">
      <c r="A223" t="s">
        <v>693</v>
      </c>
    </row>
    <row r="224" spans="1:1" x14ac:dyDescent="0.25">
      <c r="A224" t="s">
        <v>694</v>
      </c>
    </row>
    <row r="225" spans="1:1" x14ac:dyDescent="0.25">
      <c r="A225" t="s">
        <v>695</v>
      </c>
    </row>
    <row r="226" spans="1:1" x14ac:dyDescent="0.25">
      <c r="A226" t="s">
        <v>696</v>
      </c>
    </row>
    <row r="227" spans="1:1" x14ac:dyDescent="0.25">
      <c r="A227" s="11" t="s">
        <v>697</v>
      </c>
    </row>
    <row r="228" spans="1:1" x14ac:dyDescent="0.25">
      <c r="A228" t="s">
        <v>698</v>
      </c>
    </row>
    <row r="229" spans="1:1" x14ac:dyDescent="0.25">
      <c r="A229" t="s">
        <v>699</v>
      </c>
    </row>
    <row r="233" spans="1:1" x14ac:dyDescent="0.25">
      <c r="A233" t="s">
        <v>700</v>
      </c>
    </row>
    <row r="237" spans="1:1" x14ac:dyDescent="0.25">
      <c r="A237" t="s">
        <v>701</v>
      </c>
    </row>
    <row r="241" spans="1:1" x14ac:dyDescent="0.25">
      <c r="A241" t="s">
        <v>702</v>
      </c>
    </row>
    <row r="242" spans="1:1" x14ac:dyDescent="0.25">
      <c r="A242" t="s">
        <v>703</v>
      </c>
    </row>
    <row r="244" spans="1:1" x14ac:dyDescent="0.25">
      <c r="A244" t="s">
        <v>704</v>
      </c>
    </row>
    <row r="245" spans="1:1" x14ac:dyDescent="0.25">
      <c r="A245" t="s">
        <v>705</v>
      </c>
    </row>
    <row r="246" spans="1:1" x14ac:dyDescent="0.25">
      <c r="A246" t="s">
        <v>706</v>
      </c>
    </row>
    <row r="247" spans="1:1" x14ac:dyDescent="0.25">
      <c r="A247" t="s">
        <v>707</v>
      </c>
    </row>
    <row r="248" spans="1:1" x14ac:dyDescent="0.25">
      <c r="A248" t="s">
        <v>708</v>
      </c>
    </row>
    <row r="249" spans="1:1" x14ac:dyDescent="0.25">
      <c r="A249" t="s">
        <v>709</v>
      </c>
    </row>
    <row r="250" spans="1:1" x14ac:dyDescent="0.25">
      <c r="A250" t="s">
        <v>710</v>
      </c>
    </row>
    <row r="251" spans="1:1" x14ac:dyDescent="0.25">
      <c r="A251" t="s">
        <v>711</v>
      </c>
    </row>
    <row r="253" spans="1:1" x14ac:dyDescent="0.25">
      <c r="A253" t="s">
        <v>712</v>
      </c>
    </row>
    <row r="257" spans="1:1" x14ac:dyDescent="0.25">
      <c r="A257" t="s">
        <v>713</v>
      </c>
    </row>
    <row r="258" spans="1:1" x14ac:dyDescent="0.25">
      <c r="A258" t="s">
        <v>714</v>
      </c>
    </row>
    <row r="259" spans="1:1" x14ac:dyDescent="0.25">
      <c r="A259" t="s">
        <v>715</v>
      </c>
    </row>
    <row r="260" spans="1:1" x14ac:dyDescent="0.25">
      <c r="A260" t="s">
        <v>716</v>
      </c>
    </row>
    <row r="261" spans="1:1" x14ac:dyDescent="0.25">
      <c r="A261" t="s">
        <v>717</v>
      </c>
    </row>
    <row r="262" spans="1:1" x14ac:dyDescent="0.25">
      <c r="A262" t="s">
        <v>718</v>
      </c>
    </row>
    <row r="263" spans="1:1" x14ac:dyDescent="0.25">
      <c r="A263" t="s">
        <v>719</v>
      </c>
    </row>
    <row r="264" spans="1:1" x14ac:dyDescent="0.25">
      <c r="A264" t="s">
        <v>720</v>
      </c>
    </row>
    <row r="265" spans="1:1" x14ac:dyDescent="0.25">
      <c r="A265" t="s">
        <v>721</v>
      </c>
    </row>
    <row r="266" spans="1:1" x14ac:dyDescent="0.25">
      <c r="A266" t="s">
        <v>722</v>
      </c>
    </row>
    <row r="267" spans="1:1" x14ac:dyDescent="0.25">
      <c r="A267" t="s">
        <v>723</v>
      </c>
    </row>
    <row r="268" spans="1:1" x14ac:dyDescent="0.25">
      <c r="A268" t="s">
        <v>724</v>
      </c>
    </row>
    <row r="269" spans="1:1" x14ac:dyDescent="0.25">
      <c r="A269" t="s">
        <v>725</v>
      </c>
    </row>
    <row r="273" spans="1:1" x14ac:dyDescent="0.25">
      <c r="A273" t="s">
        <v>726</v>
      </c>
    </row>
    <row r="275" spans="1:1" x14ac:dyDescent="0.25">
      <c r="A275" t="s">
        <v>727</v>
      </c>
    </row>
    <row r="277" spans="1:1" x14ac:dyDescent="0.25">
      <c r="A277" t="s">
        <v>728</v>
      </c>
    </row>
    <row r="279" spans="1:1" x14ac:dyDescent="0.25">
      <c r="A279" t="s">
        <v>729</v>
      </c>
    </row>
    <row r="281" spans="1:1" x14ac:dyDescent="0.25">
      <c r="A281" s="11" t="s">
        <v>730</v>
      </c>
    </row>
    <row r="283" spans="1:1" x14ac:dyDescent="0.25">
      <c r="A283" t="s">
        <v>731</v>
      </c>
    </row>
    <row r="287" spans="1:1" x14ac:dyDescent="0.25">
      <c r="A287" t="s">
        <v>732</v>
      </c>
    </row>
    <row r="289" spans="1:1" x14ac:dyDescent="0.25">
      <c r="A289" t="s">
        <v>733</v>
      </c>
    </row>
    <row r="291" spans="1:1" x14ac:dyDescent="0.25">
      <c r="A291" t="s">
        <v>734</v>
      </c>
    </row>
    <row r="293" spans="1:1" x14ac:dyDescent="0.25">
      <c r="A293" t="s">
        <v>735</v>
      </c>
    </row>
    <row r="295" spans="1:1" x14ac:dyDescent="0.25">
      <c r="A295" s="11" t="s">
        <v>736</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77"/>
  <sheetViews>
    <sheetView topLeftCell="A52" workbookViewId="0">
      <selection activeCell="A64" sqref="A64"/>
    </sheetView>
  </sheetViews>
  <sheetFormatPr defaultRowHeight="15" x14ac:dyDescent="0.25"/>
  <sheetData>
    <row r="2" spans="1:1" x14ac:dyDescent="0.25">
      <c r="A2" t="s">
        <v>739</v>
      </c>
    </row>
    <row r="4" spans="1:1" x14ac:dyDescent="0.25">
      <c r="A4" t="s">
        <v>740</v>
      </c>
    </row>
    <row r="5" spans="1:1" x14ac:dyDescent="0.25">
      <c r="A5" t="s">
        <v>741</v>
      </c>
    </row>
    <row r="6" spans="1:1" x14ac:dyDescent="0.25">
      <c r="A6" t="s">
        <v>742</v>
      </c>
    </row>
    <row r="7" spans="1:1" x14ac:dyDescent="0.25">
      <c r="A7" t="s">
        <v>743</v>
      </c>
    </row>
    <row r="9" spans="1:1" x14ac:dyDescent="0.25">
      <c r="A9" t="s">
        <v>744</v>
      </c>
    </row>
    <row r="11" spans="1:1" x14ac:dyDescent="0.25">
      <c r="A11" t="s">
        <v>745</v>
      </c>
    </row>
    <row r="13" spans="1:1" x14ac:dyDescent="0.25">
      <c r="A13" t="s">
        <v>746</v>
      </c>
    </row>
    <row r="14" spans="1:1" x14ac:dyDescent="0.25">
      <c r="A14" t="s">
        <v>747</v>
      </c>
    </row>
    <row r="15" spans="1:1" x14ac:dyDescent="0.25">
      <c r="A15" t="s">
        <v>748</v>
      </c>
    </row>
    <row r="16" spans="1:1" x14ac:dyDescent="0.25">
      <c r="A16" t="s">
        <v>749</v>
      </c>
    </row>
    <row r="18" spans="1:1" x14ac:dyDescent="0.25">
      <c r="A18" t="s">
        <v>750</v>
      </c>
    </row>
    <row r="19" spans="1:1" x14ac:dyDescent="0.25">
      <c r="A19" t="s">
        <v>751</v>
      </c>
    </row>
    <row r="23" spans="1:1" x14ac:dyDescent="0.25">
      <c r="A23" t="s">
        <v>752</v>
      </c>
    </row>
    <row r="24" spans="1:1" x14ac:dyDescent="0.25">
      <c r="A24" t="s">
        <v>753</v>
      </c>
    </row>
    <row r="25" spans="1:1" x14ac:dyDescent="0.25">
      <c r="A25" t="s">
        <v>754</v>
      </c>
    </row>
    <row r="26" spans="1:1" x14ac:dyDescent="0.25">
      <c r="A26" t="s">
        <v>755</v>
      </c>
    </row>
    <row r="30" spans="1:1" x14ac:dyDescent="0.25">
      <c r="A30" t="s">
        <v>756</v>
      </c>
    </row>
    <row r="34" spans="1:1" x14ac:dyDescent="0.25">
      <c r="A34" t="s">
        <v>757</v>
      </c>
    </row>
    <row r="35" spans="1:1" x14ac:dyDescent="0.25">
      <c r="A35" t="s">
        <v>758</v>
      </c>
    </row>
    <row r="36" spans="1:1" x14ac:dyDescent="0.25">
      <c r="A36" t="s">
        <v>759</v>
      </c>
    </row>
    <row r="37" spans="1:1" x14ac:dyDescent="0.25">
      <c r="A37" t="s">
        <v>760</v>
      </c>
    </row>
    <row r="38" spans="1:1" x14ac:dyDescent="0.25">
      <c r="A38" t="s">
        <v>761</v>
      </c>
    </row>
    <row r="42" spans="1:1" x14ac:dyDescent="0.25">
      <c r="A42" t="s">
        <v>762</v>
      </c>
    </row>
    <row r="46" spans="1:1" x14ac:dyDescent="0.25">
      <c r="A46" t="s">
        <v>763</v>
      </c>
    </row>
    <row r="47" spans="1:1" x14ac:dyDescent="0.25">
      <c r="A47" t="s">
        <v>764</v>
      </c>
    </row>
    <row r="48" spans="1:1" x14ac:dyDescent="0.25">
      <c r="A48" t="s">
        <v>765</v>
      </c>
    </row>
    <row r="49" spans="1:1" x14ac:dyDescent="0.25">
      <c r="A49" t="s">
        <v>766</v>
      </c>
    </row>
    <row r="50" spans="1:1" x14ac:dyDescent="0.25">
      <c r="A50" t="s">
        <v>767</v>
      </c>
    </row>
    <row r="51" spans="1:1" x14ac:dyDescent="0.25">
      <c r="A51" t="s">
        <v>768</v>
      </c>
    </row>
    <row r="52" spans="1:1" x14ac:dyDescent="0.25">
      <c r="A52" t="s">
        <v>769</v>
      </c>
    </row>
    <row r="53" spans="1:1" x14ac:dyDescent="0.25">
      <c r="A53" t="s">
        <v>770</v>
      </c>
    </row>
    <row r="57" spans="1:1" x14ac:dyDescent="0.25">
      <c r="A57" t="s">
        <v>771</v>
      </c>
    </row>
    <row r="58" spans="1:1" x14ac:dyDescent="0.25">
      <c r="A58" t="s">
        <v>772</v>
      </c>
    </row>
    <row r="62" spans="1:1" x14ac:dyDescent="0.25">
      <c r="A62" t="s">
        <v>773</v>
      </c>
    </row>
    <row r="63" spans="1:1" x14ac:dyDescent="0.25">
      <c r="A63" t="s">
        <v>774</v>
      </c>
    </row>
    <row r="64" spans="1:1" x14ac:dyDescent="0.25">
      <c r="A64" t="e">
        <f>- Перловку не делил на слабо поджаренную и жженную. Предыдущий раз в коричневом цвете настойки появились какие то странные зеленоватые тона. Грешу именно на жженную часть. Поджарил всю Перловку до коричневого окраса. Цветом доволен очень. Получил золотисто коричневый цвет вискаря однолетней выдержки.</f>
        <v>#NAME?</v>
      </c>
    </row>
    <row r="65" spans="1:1" x14ac:dyDescent="0.25">
      <c r="A65" t="s">
        <v>775</v>
      </c>
    </row>
    <row r="66" spans="1:1" x14ac:dyDescent="0.25">
      <c r="A66" t="s">
        <v>776</v>
      </c>
    </row>
    <row r="70" spans="1:1" x14ac:dyDescent="0.25">
      <c r="A70" s="11" t="s">
        <v>777</v>
      </c>
    </row>
    <row r="71" spans="1:1" x14ac:dyDescent="0.25">
      <c r="A71" t="s">
        <v>778</v>
      </c>
    </row>
    <row r="73" spans="1:1" x14ac:dyDescent="0.25">
      <c r="A73" t="s">
        <v>779</v>
      </c>
    </row>
    <row r="74" spans="1:1" x14ac:dyDescent="0.25">
      <c r="A74" t="s">
        <v>780</v>
      </c>
    </row>
    <row r="76" spans="1:1" x14ac:dyDescent="0.25">
      <c r="A76" t="s">
        <v>782</v>
      </c>
    </row>
    <row r="77" spans="1:1" x14ac:dyDescent="0.25">
      <c r="A77" t="s">
        <v>781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topLeftCell="A49" workbookViewId="0">
      <selection activeCell="A72" sqref="A72"/>
    </sheetView>
  </sheetViews>
  <sheetFormatPr defaultRowHeight="15" x14ac:dyDescent="0.25"/>
  <sheetData>
    <row r="1" spans="1:15" s="6" customFormat="1" x14ac:dyDescent="0.25">
      <c r="A1" s="12" t="s">
        <v>64</v>
      </c>
    </row>
    <row r="3" spans="1:15" x14ac:dyDescent="0.25">
      <c r="A3" s="57" t="s">
        <v>73</v>
      </c>
      <c r="B3" s="57"/>
      <c r="C3" s="57"/>
      <c r="D3" s="57"/>
      <c r="E3" s="57"/>
      <c r="F3" s="57"/>
      <c r="G3" s="57"/>
      <c r="H3" s="57"/>
      <c r="I3" s="57"/>
      <c r="J3" s="57"/>
      <c r="K3" s="57"/>
      <c r="L3" s="57"/>
      <c r="M3" s="57"/>
      <c r="N3" s="57"/>
      <c r="O3" s="57"/>
    </row>
    <row r="5" spans="1:15" x14ac:dyDescent="0.25">
      <c r="A5" t="s">
        <v>72</v>
      </c>
      <c r="B5">
        <v>3</v>
      </c>
      <c r="C5" t="s">
        <v>69</v>
      </c>
    </row>
    <row r="6" spans="1:15" x14ac:dyDescent="0.25">
      <c r="A6" t="s">
        <v>71</v>
      </c>
      <c r="B6">
        <v>2</v>
      </c>
      <c r="C6" t="s">
        <v>69</v>
      </c>
    </row>
    <row r="7" spans="1:15" x14ac:dyDescent="0.25">
      <c r="A7" t="s">
        <v>70</v>
      </c>
      <c r="B7">
        <v>4</v>
      </c>
      <c r="C7" t="s">
        <v>69</v>
      </c>
    </row>
    <row r="9" spans="1:15" x14ac:dyDescent="0.25">
      <c r="A9" s="11" t="s">
        <v>68</v>
      </c>
    </row>
    <row r="11" spans="1:15" x14ac:dyDescent="0.25">
      <c r="A11" t="s">
        <v>67</v>
      </c>
    </row>
    <row r="14" spans="1:15" s="6" customFormat="1" x14ac:dyDescent="0.25"/>
    <row r="16" spans="1:15" x14ac:dyDescent="0.25">
      <c r="A16" t="s">
        <v>148</v>
      </c>
    </row>
    <row r="17" spans="1:1" x14ac:dyDescent="0.25">
      <c r="A17" t="s">
        <v>149</v>
      </c>
    </row>
    <row r="18" spans="1:1" x14ac:dyDescent="0.25">
      <c r="A18" t="s">
        <v>150</v>
      </c>
    </row>
    <row r="19" spans="1:1" x14ac:dyDescent="0.25">
      <c r="A19" t="s">
        <v>151</v>
      </c>
    </row>
    <row r="20" spans="1:1" x14ac:dyDescent="0.25">
      <c r="A20" t="s">
        <v>152</v>
      </c>
    </row>
    <row r="21" spans="1:1" x14ac:dyDescent="0.25">
      <c r="A21" t="s">
        <v>153</v>
      </c>
    </row>
    <row r="22" spans="1:1" x14ac:dyDescent="0.25">
      <c r="A22" t="s">
        <v>154</v>
      </c>
    </row>
    <row r="23" spans="1:1" x14ac:dyDescent="0.25">
      <c r="A23" t="s">
        <v>155</v>
      </c>
    </row>
    <row r="24" spans="1:1" x14ac:dyDescent="0.25">
      <c r="A24" t="s">
        <v>156</v>
      </c>
    </row>
    <row r="25" spans="1:1" x14ac:dyDescent="0.25">
      <c r="A25" t="s">
        <v>157</v>
      </c>
    </row>
    <row r="30" spans="1:1" x14ac:dyDescent="0.25">
      <c r="A30"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row r="42" spans="1:1" x14ac:dyDescent="0.25">
      <c r="A42" t="s">
        <v>168</v>
      </c>
    </row>
    <row r="45" spans="1:1" s="6" customFormat="1" x14ac:dyDescent="0.25"/>
    <row r="48" spans="1:1" x14ac:dyDescent="0.25">
      <c r="A48" t="s">
        <v>1103</v>
      </c>
    </row>
    <row r="49" spans="1:1" x14ac:dyDescent="0.25">
      <c r="A49" t="s">
        <v>1104</v>
      </c>
    </row>
    <row r="50" spans="1:1" x14ac:dyDescent="0.25">
      <c r="A50" t="s">
        <v>1105</v>
      </c>
    </row>
    <row r="51" spans="1:1" x14ac:dyDescent="0.25">
      <c r="A51" t="s">
        <v>1106</v>
      </c>
    </row>
    <row r="52" spans="1:1" x14ac:dyDescent="0.25">
      <c r="A52" t="s">
        <v>1107</v>
      </c>
    </row>
    <row r="53" spans="1:1" x14ac:dyDescent="0.25">
      <c r="A53" t="s">
        <v>1108</v>
      </c>
    </row>
    <row r="57" spans="1:1" x14ac:dyDescent="0.25">
      <c r="A57" t="s">
        <v>1109</v>
      </c>
    </row>
    <row r="58" spans="1:1" x14ac:dyDescent="0.25">
      <c r="A58" t="s">
        <v>1110</v>
      </c>
    </row>
    <row r="62" spans="1:1" x14ac:dyDescent="0.25">
      <c r="A62" s="11" t="s">
        <v>1111</v>
      </c>
    </row>
    <row r="63" spans="1:1" x14ac:dyDescent="0.25">
      <c r="A63" t="s">
        <v>1112</v>
      </c>
    </row>
    <row r="64" spans="1:1" x14ac:dyDescent="0.25">
      <c r="A64" t="s">
        <v>1113</v>
      </c>
    </row>
    <row r="68" spans="1:1" x14ac:dyDescent="0.25">
      <c r="A68" s="11" t="s">
        <v>1114</v>
      </c>
    </row>
  </sheetData>
  <mergeCells count="1">
    <mergeCell ref="A3:O3"/>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40"/>
  <sheetViews>
    <sheetView topLeftCell="A127" workbookViewId="0"/>
  </sheetViews>
  <sheetFormatPr defaultRowHeight="15" x14ac:dyDescent="0.25"/>
  <sheetData>
    <row r="2" spans="1:1" x14ac:dyDescent="0.25">
      <c r="A2" t="s">
        <v>808</v>
      </c>
    </row>
    <row r="4" spans="1:1" x14ac:dyDescent="0.25">
      <c r="A4" t="s">
        <v>809</v>
      </c>
    </row>
    <row r="5" spans="1:1" x14ac:dyDescent="0.25">
      <c r="A5" t="s">
        <v>810</v>
      </c>
    </row>
    <row r="7" spans="1:1" x14ac:dyDescent="0.25">
      <c r="A7" t="s">
        <v>811</v>
      </c>
    </row>
    <row r="8" spans="1:1" x14ac:dyDescent="0.25">
      <c r="A8" t="s">
        <v>812</v>
      </c>
    </row>
    <row r="9" spans="1:1" x14ac:dyDescent="0.25">
      <c r="A9" t="s">
        <v>813</v>
      </c>
    </row>
    <row r="10" spans="1:1" x14ac:dyDescent="0.25">
      <c r="A10" t="s">
        <v>814</v>
      </c>
    </row>
    <row r="11" spans="1:1" x14ac:dyDescent="0.25">
      <c r="A11" t="s">
        <v>815</v>
      </c>
    </row>
    <row r="12" spans="1:1" x14ac:dyDescent="0.25">
      <c r="A12" t="s">
        <v>816</v>
      </c>
    </row>
    <row r="14" spans="1:1" x14ac:dyDescent="0.25">
      <c r="A14" t="s">
        <v>817</v>
      </c>
    </row>
    <row r="18" spans="1:1" x14ac:dyDescent="0.25">
      <c r="A18" t="s">
        <v>818</v>
      </c>
    </row>
    <row r="19" spans="1:1" x14ac:dyDescent="0.25">
      <c r="A19" s="11" t="s">
        <v>819</v>
      </c>
    </row>
    <row r="20" spans="1:1" x14ac:dyDescent="0.25">
      <c r="A20" t="s">
        <v>820</v>
      </c>
    </row>
    <row r="24" spans="1:1" x14ac:dyDescent="0.25">
      <c r="A24" t="s">
        <v>821</v>
      </c>
    </row>
    <row r="25" spans="1:1" x14ac:dyDescent="0.25">
      <c r="A25" t="s">
        <v>822</v>
      </c>
    </row>
    <row r="26" spans="1:1" x14ac:dyDescent="0.25">
      <c r="A26" t="s">
        <v>823</v>
      </c>
    </row>
    <row r="27" spans="1:1" x14ac:dyDescent="0.25">
      <c r="A27" t="s">
        <v>824</v>
      </c>
    </row>
    <row r="31" spans="1:1" x14ac:dyDescent="0.25">
      <c r="A31" t="s">
        <v>825</v>
      </c>
    </row>
    <row r="32" spans="1:1" x14ac:dyDescent="0.25">
      <c r="A32" t="s">
        <v>826</v>
      </c>
    </row>
    <row r="33" spans="1:1" x14ac:dyDescent="0.25">
      <c r="A33" t="s">
        <v>827</v>
      </c>
    </row>
    <row r="34" spans="1:1" x14ac:dyDescent="0.25">
      <c r="A34" s="11" t="s">
        <v>828</v>
      </c>
    </row>
    <row r="35" spans="1:1" x14ac:dyDescent="0.25">
      <c r="A35" t="s">
        <v>829</v>
      </c>
    </row>
    <row r="37" spans="1:1" x14ac:dyDescent="0.25">
      <c r="A37" t="s">
        <v>830</v>
      </c>
    </row>
    <row r="41" spans="1:1" x14ac:dyDescent="0.25">
      <c r="A41" t="s">
        <v>831</v>
      </c>
    </row>
    <row r="42" spans="1:1" x14ac:dyDescent="0.25">
      <c r="A42" s="11" t="s">
        <v>832</v>
      </c>
    </row>
    <row r="45" spans="1:1" x14ac:dyDescent="0.25">
      <c r="A45" t="s">
        <v>833</v>
      </c>
    </row>
    <row r="46" spans="1:1" x14ac:dyDescent="0.25">
      <c r="A46" t="s">
        <v>834</v>
      </c>
    </row>
    <row r="47" spans="1:1" x14ac:dyDescent="0.25">
      <c r="A47" t="s">
        <v>835</v>
      </c>
    </row>
    <row r="49" spans="1:1" x14ac:dyDescent="0.25">
      <c r="A49" t="s">
        <v>836</v>
      </c>
    </row>
    <row r="51" spans="1:1" x14ac:dyDescent="0.25">
      <c r="A51" t="s">
        <v>837</v>
      </c>
    </row>
    <row r="55" spans="1:1" x14ac:dyDescent="0.25">
      <c r="A55" s="11" t="s">
        <v>838</v>
      </c>
    </row>
    <row r="57" spans="1:1" x14ac:dyDescent="0.25">
      <c r="A57" s="11" t="s">
        <v>839</v>
      </c>
    </row>
    <row r="59" spans="1:1" x14ac:dyDescent="0.25">
      <c r="A59" t="s">
        <v>840</v>
      </c>
    </row>
    <row r="61" spans="1:1" x14ac:dyDescent="0.25">
      <c r="A61" s="11" t="s">
        <v>841</v>
      </c>
    </row>
    <row r="63" spans="1:1" x14ac:dyDescent="0.25">
      <c r="A63" t="s">
        <v>842</v>
      </c>
    </row>
    <row r="65" spans="1:1" x14ac:dyDescent="0.25">
      <c r="A65" t="s">
        <v>843</v>
      </c>
    </row>
    <row r="67" spans="1:1" x14ac:dyDescent="0.25">
      <c r="A67" s="11" t="s">
        <v>844</v>
      </c>
    </row>
    <row r="68" spans="1:1" x14ac:dyDescent="0.25">
      <c r="A68" t="s">
        <v>845</v>
      </c>
    </row>
    <row r="72" spans="1:1" x14ac:dyDescent="0.25">
      <c r="A72" s="11" t="s">
        <v>846</v>
      </c>
    </row>
    <row r="76" spans="1:1" x14ac:dyDescent="0.25">
      <c r="A76" t="s">
        <v>847</v>
      </c>
    </row>
    <row r="78" spans="1:1" x14ac:dyDescent="0.25">
      <c r="A78" t="s">
        <v>848</v>
      </c>
    </row>
    <row r="79" spans="1:1" x14ac:dyDescent="0.25">
      <c r="A79" t="s">
        <v>849</v>
      </c>
    </row>
    <row r="83" spans="1:1" x14ac:dyDescent="0.25">
      <c r="A83" t="s">
        <v>850</v>
      </c>
    </row>
    <row r="87" spans="1:1" x14ac:dyDescent="0.25">
      <c r="A87" s="11" t="s">
        <v>851</v>
      </c>
    </row>
    <row r="89" spans="1:1" x14ac:dyDescent="0.25">
      <c r="A89" s="11" t="s">
        <v>852</v>
      </c>
    </row>
    <row r="93" spans="1:1" x14ac:dyDescent="0.25">
      <c r="A93" t="s">
        <v>853</v>
      </c>
    </row>
    <row r="97" spans="1:1" x14ac:dyDescent="0.25">
      <c r="A97" t="s">
        <v>854</v>
      </c>
    </row>
    <row r="98" spans="1:1" x14ac:dyDescent="0.25">
      <c r="A98" t="s">
        <v>855</v>
      </c>
    </row>
    <row r="99" spans="1:1" x14ac:dyDescent="0.25">
      <c r="A99" t="s">
        <v>856</v>
      </c>
    </row>
    <row r="100" spans="1:1" x14ac:dyDescent="0.25">
      <c r="A100" t="s">
        <v>857</v>
      </c>
    </row>
    <row r="101" spans="1:1" x14ac:dyDescent="0.25">
      <c r="A101" t="s">
        <v>858</v>
      </c>
    </row>
    <row r="102" spans="1:1" x14ac:dyDescent="0.25">
      <c r="A102" t="s">
        <v>859</v>
      </c>
    </row>
    <row r="104" spans="1:1" x14ac:dyDescent="0.25">
      <c r="A104" t="s">
        <v>860</v>
      </c>
    </row>
    <row r="106" spans="1:1" x14ac:dyDescent="0.25">
      <c r="A106" s="11" t="s">
        <v>861</v>
      </c>
    </row>
    <row r="108" spans="1:1" x14ac:dyDescent="0.25">
      <c r="A108" t="s">
        <v>862</v>
      </c>
    </row>
    <row r="112" spans="1:1" x14ac:dyDescent="0.25">
      <c r="A112" t="s">
        <v>863</v>
      </c>
    </row>
    <row r="116" spans="1:1" x14ac:dyDescent="0.25">
      <c r="A116" t="s">
        <v>864</v>
      </c>
    </row>
    <row r="117" spans="1:1" x14ac:dyDescent="0.25">
      <c r="A117" t="s">
        <v>876</v>
      </c>
    </row>
    <row r="120" spans="1:1" x14ac:dyDescent="0.25">
      <c r="A120" t="s">
        <v>865</v>
      </c>
    </row>
    <row r="121" spans="1:1" x14ac:dyDescent="0.25">
      <c r="A121" t="s">
        <v>866</v>
      </c>
    </row>
    <row r="123" spans="1:1" x14ac:dyDescent="0.25">
      <c r="A123" t="s">
        <v>867</v>
      </c>
    </row>
    <row r="124" spans="1:1" x14ac:dyDescent="0.25">
      <c r="A124" t="s">
        <v>868</v>
      </c>
    </row>
    <row r="125" spans="1:1" x14ac:dyDescent="0.25">
      <c r="A125" t="s">
        <v>869</v>
      </c>
    </row>
    <row r="126" spans="1:1" x14ac:dyDescent="0.25">
      <c r="A126" t="s">
        <v>870</v>
      </c>
    </row>
    <row r="127" spans="1:1" x14ac:dyDescent="0.25">
      <c r="A127" t="s">
        <v>871</v>
      </c>
    </row>
    <row r="128" spans="1:1" x14ac:dyDescent="0.25">
      <c r="A128" t="s">
        <v>872</v>
      </c>
    </row>
    <row r="130" spans="1:1" x14ac:dyDescent="0.25">
      <c r="A130" t="s">
        <v>873</v>
      </c>
    </row>
    <row r="131" spans="1:1" x14ac:dyDescent="0.25">
      <c r="A131" t="s">
        <v>874</v>
      </c>
    </row>
    <row r="132" spans="1:1" x14ac:dyDescent="0.25">
      <c r="A132" t="s">
        <v>875</v>
      </c>
    </row>
    <row r="136" spans="1:1" x14ac:dyDescent="0.25">
      <c r="A136" t="s">
        <v>877</v>
      </c>
    </row>
    <row r="140" spans="1:1" x14ac:dyDescent="0.25">
      <c r="A140" t="s">
        <v>878</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91"/>
  <sheetViews>
    <sheetView topLeftCell="A184" workbookViewId="0"/>
  </sheetViews>
  <sheetFormatPr defaultRowHeight="15" x14ac:dyDescent="0.25"/>
  <sheetData>
    <row r="2" spans="1:1" x14ac:dyDescent="0.25">
      <c r="A2" t="s">
        <v>885</v>
      </c>
    </row>
    <row r="3" spans="1:1" x14ac:dyDescent="0.25">
      <c r="A3" t="s">
        <v>886</v>
      </c>
    </row>
    <row r="4" spans="1:1" x14ac:dyDescent="0.25">
      <c r="A4" t="s">
        <v>887</v>
      </c>
    </row>
    <row r="5" spans="1:1" x14ac:dyDescent="0.25">
      <c r="A5" t="s">
        <v>888</v>
      </c>
    </row>
    <row r="6" spans="1:1" x14ac:dyDescent="0.25">
      <c r="A6" t="s">
        <v>889</v>
      </c>
    </row>
    <row r="8" spans="1:1" x14ac:dyDescent="0.25">
      <c r="A8" t="s">
        <v>890</v>
      </c>
    </row>
    <row r="9" spans="1:1" x14ac:dyDescent="0.25">
      <c r="A9" t="s">
        <v>891</v>
      </c>
    </row>
    <row r="10" spans="1:1" x14ac:dyDescent="0.25">
      <c r="A10" s="11" t="s">
        <v>892</v>
      </c>
    </row>
    <row r="11" spans="1:1" x14ac:dyDescent="0.25">
      <c r="A11" t="s">
        <v>893</v>
      </c>
    </row>
    <row r="13" spans="1:1" x14ac:dyDescent="0.25">
      <c r="A13" t="s">
        <v>894</v>
      </c>
    </row>
    <row r="14" spans="1:1" x14ac:dyDescent="0.25">
      <c r="A14" t="s">
        <v>895</v>
      </c>
    </row>
    <row r="15" spans="1:1" x14ac:dyDescent="0.25">
      <c r="A15" t="s">
        <v>896</v>
      </c>
    </row>
    <row r="19" spans="1:1" x14ac:dyDescent="0.25">
      <c r="A19" t="s">
        <v>897</v>
      </c>
    </row>
    <row r="20" spans="1:1" x14ac:dyDescent="0.25">
      <c r="A20" t="s">
        <v>898</v>
      </c>
    </row>
    <row r="21" spans="1:1" x14ac:dyDescent="0.25">
      <c r="A21" t="s">
        <v>899</v>
      </c>
    </row>
    <row r="22" spans="1:1" x14ac:dyDescent="0.25">
      <c r="A22" t="s">
        <v>900</v>
      </c>
    </row>
    <row r="26" spans="1:1" x14ac:dyDescent="0.25">
      <c r="A26" t="s">
        <v>901</v>
      </c>
    </row>
    <row r="27" spans="1:1" x14ac:dyDescent="0.25">
      <c r="A27" t="s">
        <v>902</v>
      </c>
    </row>
    <row r="31" spans="1:1" x14ac:dyDescent="0.25">
      <c r="A31" s="11" t="s">
        <v>903</v>
      </c>
    </row>
    <row r="35" spans="1:1" x14ac:dyDescent="0.25">
      <c r="A35" t="s">
        <v>904</v>
      </c>
    </row>
    <row r="39" spans="1:1" x14ac:dyDescent="0.25">
      <c r="A39" t="s">
        <v>905</v>
      </c>
    </row>
    <row r="40" spans="1:1" x14ac:dyDescent="0.25">
      <c r="A40" t="e">
        <f>-лимончелло</f>
        <v>#NAME?</v>
      </c>
    </row>
    <row r="41" spans="1:1" x14ac:dyDescent="0.25">
      <c r="A41" t="e">
        <f>-апильсинелло</f>
        <v>#NAME?</v>
      </c>
    </row>
    <row r="42" spans="1:1" x14ac:dyDescent="0.25">
      <c r="A42" t="e">
        <f>-грейпфруттелло</f>
        <v>#NAME?</v>
      </c>
    </row>
    <row r="43" spans="1:1" x14ac:dyDescent="0.25">
      <c r="A43" t="s">
        <v>906</v>
      </c>
    </row>
    <row r="44" spans="1:1" x14ac:dyDescent="0.25">
      <c r="A44" t="s">
        <v>907</v>
      </c>
    </row>
    <row r="45" spans="1:1" x14ac:dyDescent="0.25">
      <c r="A45" s="11" t="s">
        <v>908</v>
      </c>
    </row>
    <row r="46" spans="1:1" x14ac:dyDescent="0.25">
      <c r="A46" t="s">
        <v>909</v>
      </c>
    </row>
    <row r="50" spans="1:1" x14ac:dyDescent="0.25">
      <c r="A50" t="s">
        <v>910</v>
      </c>
    </row>
    <row r="51" spans="1:1" x14ac:dyDescent="0.25">
      <c r="A51" t="s">
        <v>911</v>
      </c>
    </row>
    <row r="52" spans="1:1" x14ac:dyDescent="0.25">
      <c r="A52" t="s">
        <v>912</v>
      </c>
    </row>
    <row r="56" spans="1:1" x14ac:dyDescent="0.25">
      <c r="A56" t="s">
        <v>913</v>
      </c>
    </row>
    <row r="57" spans="1:1" x14ac:dyDescent="0.25">
      <c r="A57" s="11" t="s">
        <v>914</v>
      </c>
    </row>
    <row r="61" spans="1:1" x14ac:dyDescent="0.25">
      <c r="A61" t="s">
        <v>915</v>
      </c>
    </row>
    <row r="63" spans="1:1" x14ac:dyDescent="0.25">
      <c r="A63" t="s">
        <v>916</v>
      </c>
    </row>
    <row r="64" spans="1:1" x14ac:dyDescent="0.25">
      <c r="A64" t="s">
        <v>917</v>
      </c>
    </row>
    <row r="65" spans="1:1" x14ac:dyDescent="0.25">
      <c r="A65" t="s">
        <v>918</v>
      </c>
    </row>
    <row r="66" spans="1:1" x14ac:dyDescent="0.25">
      <c r="A66" t="s">
        <v>919</v>
      </c>
    </row>
    <row r="68" spans="1:1" x14ac:dyDescent="0.25">
      <c r="A68" t="s">
        <v>920</v>
      </c>
    </row>
    <row r="69" spans="1:1" x14ac:dyDescent="0.25">
      <c r="A69" t="s">
        <v>921</v>
      </c>
    </row>
    <row r="70" spans="1:1" x14ac:dyDescent="0.25">
      <c r="A70" t="s">
        <v>922</v>
      </c>
    </row>
    <row r="71" spans="1:1" x14ac:dyDescent="0.25">
      <c r="A71" t="s">
        <v>923</v>
      </c>
    </row>
    <row r="72" spans="1:1" x14ac:dyDescent="0.25">
      <c r="A72" t="s">
        <v>924</v>
      </c>
    </row>
    <row r="76" spans="1:1" x14ac:dyDescent="0.25">
      <c r="A76" t="s">
        <v>925</v>
      </c>
    </row>
    <row r="80" spans="1:1" x14ac:dyDescent="0.25">
      <c r="A80" t="s">
        <v>926</v>
      </c>
    </row>
    <row r="82" spans="1:1" x14ac:dyDescent="0.25">
      <c r="A82" s="11" t="s">
        <v>927</v>
      </c>
    </row>
    <row r="84" spans="1:1" x14ac:dyDescent="0.25">
      <c r="A84" s="11" t="s">
        <v>928</v>
      </c>
    </row>
    <row r="86" spans="1:1" x14ac:dyDescent="0.25">
      <c r="A86" t="s">
        <v>929</v>
      </c>
    </row>
    <row r="91" spans="1:1" x14ac:dyDescent="0.25">
      <c r="A91" t="s">
        <v>913</v>
      </c>
    </row>
    <row r="92" spans="1:1" x14ac:dyDescent="0.25">
      <c r="A92" s="11" t="s">
        <v>914</v>
      </c>
    </row>
    <row r="93" spans="1:1" x14ac:dyDescent="0.25">
      <c r="A93" t="s">
        <v>930</v>
      </c>
    </row>
    <row r="97" spans="1:1" x14ac:dyDescent="0.25">
      <c r="A97" t="s">
        <v>931</v>
      </c>
    </row>
    <row r="98" spans="1:1" x14ac:dyDescent="0.25">
      <c r="A98" t="s">
        <v>932</v>
      </c>
    </row>
    <row r="99" spans="1:1" x14ac:dyDescent="0.25">
      <c r="A99" t="s">
        <v>933</v>
      </c>
    </row>
    <row r="100" spans="1:1" x14ac:dyDescent="0.25">
      <c r="A100" t="s">
        <v>934</v>
      </c>
    </row>
    <row r="101" spans="1:1" x14ac:dyDescent="0.25">
      <c r="A101" t="s">
        <v>935</v>
      </c>
    </row>
    <row r="102" spans="1:1" x14ac:dyDescent="0.25">
      <c r="A102" t="s">
        <v>936</v>
      </c>
    </row>
    <row r="103" spans="1:1" x14ac:dyDescent="0.25">
      <c r="A103" t="s">
        <v>937</v>
      </c>
    </row>
    <row r="104" spans="1:1" x14ac:dyDescent="0.25">
      <c r="A104" t="s">
        <v>938</v>
      </c>
    </row>
    <row r="105" spans="1:1" x14ac:dyDescent="0.25">
      <c r="A105" t="s">
        <v>939</v>
      </c>
    </row>
    <row r="106" spans="1:1" x14ac:dyDescent="0.25">
      <c r="A106" t="s">
        <v>940</v>
      </c>
    </row>
    <row r="110" spans="1:1" x14ac:dyDescent="0.25">
      <c r="A110" s="11" t="s">
        <v>941</v>
      </c>
    </row>
    <row r="114" spans="1:1" x14ac:dyDescent="0.25">
      <c r="A114" t="s">
        <v>942</v>
      </c>
    </row>
    <row r="115" spans="1:1" x14ac:dyDescent="0.25">
      <c r="A115" t="s">
        <v>943</v>
      </c>
    </row>
    <row r="116" spans="1:1" x14ac:dyDescent="0.25">
      <c r="A116" t="s">
        <v>944</v>
      </c>
    </row>
    <row r="117" spans="1:1" x14ac:dyDescent="0.25">
      <c r="A117" t="s">
        <v>945</v>
      </c>
    </row>
    <row r="121" spans="1:1" x14ac:dyDescent="0.25">
      <c r="A121" s="11" t="s">
        <v>946</v>
      </c>
    </row>
    <row r="125" spans="1:1" x14ac:dyDescent="0.25">
      <c r="A125" t="s">
        <v>947</v>
      </c>
    </row>
    <row r="126" spans="1:1" x14ac:dyDescent="0.25">
      <c r="A126" t="s">
        <v>948</v>
      </c>
    </row>
    <row r="127" spans="1:1" x14ac:dyDescent="0.25">
      <c r="A127" t="s">
        <v>949</v>
      </c>
    </row>
    <row r="128" spans="1:1" x14ac:dyDescent="0.25">
      <c r="A128" t="s">
        <v>950</v>
      </c>
    </row>
    <row r="129" spans="1:1" x14ac:dyDescent="0.25">
      <c r="A129" t="s">
        <v>951</v>
      </c>
    </row>
    <row r="130" spans="1:1" x14ac:dyDescent="0.25">
      <c r="A130" t="s">
        <v>952</v>
      </c>
    </row>
    <row r="131" spans="1:1" x14ac:dyDescent="0.25">
      <c r="A131" t="s">
        <v>953</v>
      </c>
    </row>
    <row r="132" spans="1:1" x14ac:dyDescent="0.25">
      <c r="A132" t="s">
        <v>954</v>
      </c>
    </row>
    <row r="133" spans="1:1" x14ac:dyDescent="0.25">
      <c r="A133" t="s">
        <v>955</v>
      </c>
    </row>
    <row r="134" spans="1:1" x14ac:dyDescent="0.25">
      <c r="A134" t="s">
        <v>956</v>
      </c>
    </row>
    <row r="135" spans="1:1" x14ac:dyDescent="0.25">
      <c r="A135" t="s">
        <v>957</v>
      </c>
    </row>
    <row r="136" spans="1:1" x14ac:dyDescent="0.25">
      <c r="A136" t="s">
        <v>958</v>
      </c>
    </row>
    <row r="137" spans="1:1" x14ac:dyDescent="0.25">
      <c r="A137" t="s">
        <v>959</v>
      </c>
    </row>
    <row r="138" spans="1:1" x14ac:dyDescent="0.25">
      <c r="A138" t="s">
        <v>960</v>
      </c>
    </row>
    <row r="142" spans="1:1" x14ac:dyDescent="0.25">
      <c r="A142" t="s">
        <v>961</v>
      </c>
    </row>
    <row r="143" spans="1:1" x14ac:dyDescent="0.25">
      <c r="A143" t="s">
        <v>962</v>
      </c>
    </row>
    <row r="144" spans="1:1" x14ac:dyDescent="0.25">
      <c r="A144" t="s">
        <v>963</v>
      </c>
    </row>
    <row r="145" spans="1:1" x14ac:dyDescent="0.25">
      <c r="A145" t="s">
        <v>964</v>
      </c>
    </row>
    <row r="146" spans="1:1" x14ac:dyDescent="0.25">
      <c r="A146" t="s">
        <v>965</v>
      </c>
    </row>
    <row r="147" spans="1:1" x14ac:dyDescent="0.25">
      <c r="A147" t="s">
        <v>966</v>
      </c>
    </row>
    <row r="148" spans="1:1" x14ac:dyDescent="0.25">
      <c r="A148" t="s">
        <v>967</v>
      </c>
    </row>
    <row r="149" spans="1:1" x14ac:dyDescent="0.25">
      <c r="A149" t="s">
        <v>968</v>
      </c>
    </row>
    <row r="150" spans="1:1" x14ac:dyDescent="0.25">
      <c r="A150" s="11" t="s">
        <v>969</v>
      </c>
    </row>
    <row r="151" spans="1:1" x14ac:dyDescent="0.25">
      <c r="A151" t="s">
        <v>970</v>
      </c>
    </row>
    <row r="152" spans="1:1" x14ac:dyDescent="0.25">
      <c r="A152" t="s">
        <v>971</v>
      </c>
    </row>
    <row r="153" spans="1:1" x14ac:dyDescent="0.25">
      <c r="A153" t="s">
        <v>972</v>
      </c>
    </row>
    <row r="154" spans="1:1" x14ac:dyDescent="0.25">
      <c r="A154" s="11" t="s">
        <v>973</v>
      </c>
    </row>
    <row r="155" spans="1:1" x14ac:dyDescent="0.25">
      <c r="A155" t="s">
        <v>974</v>
      </c>
    </row>
    <row r="156" spans="1:1" x14ac:dyDescent="0.25">
      <c r="A156" t="s">
        <v>975</v>
      </c>
    </row>
    <row r="157" spans="1:1" x14ac:dyDescent="0.25">
      <c r="A157" t="s">
        <v>976</v>
      </c>
    </row>
    <row r="161" spans="1:1" x14ac:dyDescent="0.25">
      <c r="A161" t="s">
        <v>977</v>
      </c>
    </row>
    <row r="165" spans="1:1" x14ac:dyDescent="0.25">
      <c r="A165" s="11" t="s">
        <v>978</v>
      </c>
    </row>
    <row r="166" spans="1:1" x14ac:dyDescent="0.25">
      <c r="A166" t="s">
        <v>979</v>
      </c>
    </row>
    <row r="167" spans="1:1" x14ac:dyDescent="0.25">
      <c r="A167" t="s">
        <v>980</v>
      </c>
    </row>
    <row r="168" spans="1:1" x14ac:dyDescent="0.25">
      <c r="A168" t="s">
        <v>981</v>
      </c>
    </row>
    <row r="169" spans="1:1" x14ac:dyDescent="0.25">
      <c r="A169" t="s">
        <v>982</v>
      </c>
    </row>
    <row r="170" spans="1:1" x14ac:dyDescent="0.25">
      <c r="A170" t="s">
        <v>983</v>
      </c>
    </row>
    <row r="174" spans="1:1" x14ac:dyDescent="0.25">
      <c r="A174" s="11" t="s">
        <v>984</v>
      </c>
    </row>
    <row r="178" spans="1:1" x14ac:dyDescent="0.25">
      <c r="A178" s="11" t="s">
        <v>985</v>
      </c>
    </row>
    <row r="182" spans="1:1" x14ac:dyDescent="0.25">
      <c r="A182" t="s">
        <v>986</v>
      </c>
    </row>
    <row r="183" spans="1:1" x14ac:dyDescent="0.25">
      <c r="A183" t="s">
        <v>987</v>
      </c>
    </row>
    <row r="185" spans="1:1" x14ac:dyDescent="0.25">
      <c r="A185" s="11" t="s">
        <v>988</v>
      </c>
    </row>
    <row r="186" spans="1:1" x14ac:dyDescent="0.25">
      <c r="A186" t="s">
        <v>989</v>
      </c>
    </row>
    <row r="190" spans="1:1" x14ac:dyDescent="0.25">
      <c r="A190" s="11" t="s">
        <v>990</v>
      </c>
    </row>
    <row r="191" spans="1:1" x14ac:dyDescent="0.25">
      <c r="A191" s="11" t="s">
        <v>991</v>
      </c>
    </row>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07"/>
  <sheetViews>
    <sheetView topLeftCell="A190" workbookViewId="0"/>
  </sheetViews>
  <sheetFormatPr defaultRowHeight="15" x14ac:dyDescent="0.25"/>
  <sheetData>
    <row r="2" spans="1:1" x14ac:dyDescent="0.25">
      <c r="A2" t="s">
        <v>993</v>
      </c>
    </row>
    <row r="4" spans="1:1" x14ac:dyDescent="0.25">
      <c r="A4" t="s">
        <v>994</v>
      </c>
    </row>
    <row r="5" spans="1:1" x14ac:dyDescent="0.25">
      <c r="A5" t="s">
        <v>995</v>
      </c>
    </row>
    <row r="7" spans="1:1" x14ac:dyDescent="0.25">
      <c r="A7" t="s">
        <v>996</v>
      </c>
    </row>
    <row r="8" spans="1:1" x14ac:dyDescent="0.25">
      <c r="A8" t="s">
        <v>997</v>
      </c>
    </row>
    <row r="9" spans="1:1" x14ac:dyDescent="0.25">
      <c r="A9" t="s">
        <v>998</v>
      </c>
    </row>
    <row r="10" spans="1:1" x14ac:dyDescent="0.25">
      <c r="A10" t="s">
        <v>999</v>
      </c>
    </row>
    <row r="11" spans="1:1" x14ac:dyDescent="0.25">
      <c r="A11" t="s">
        <v>1000</v>
      </c>
    </row>
    <row r="12" spans="1:1" x14ac:dyDescent="0.25">
      <c r="A12" t="s">
        <v>1001</v>
      </c>
    </row>
    <row r="13" spans="1:1" x14ac:dyDescent="0.25">
      <c r="A13" t="s">
        <v>1002</v>
      </c>
    </row>
    <row r="15" spans="1:1" x14ac:dyDescent="0.25">
      <c r="A15" t="s">
        <v>1003</v>
      </c>
    </row>
    <row r="16" spans="1:1" x14ac:dyDescent="0.25">
      <c r="A16" t="s">
        <v>1004</v>
      </c>
    </row>
    <row r="19" spans="1:1" x14ac:dyDescent="0.25">
      <c r="A19" t="s">
        <v>1005</v>
      </c>
    </row>
    <row r="20" spans="1:1" x14ac:dyDescent="0.25">
      <c r="A20" t="s">
        <v>1006</v>
      </c>
    </row>
    <row r="21" spans="1:1" x14ac:dyDescent="0.25">
      <c r="A21" t="s">
        <v>1007</v>
      </c>
    </row>
    <row r="22" spans="1:1" x14ac:dyDescent="0.25">
      <c r="A22" t="s">
        <v>1008</v>
      </c>
    </row>
    <row r="23" spans="1:1" x14ac:dyDescent="0.25">
      <c r="A23" t="s">
        <v>1009</v>
      </c>
    </row>
    <row r="24" spans="1:1" x14ac:dyDescent="0.25">
      <c r="A24" t="s">
        <v>1010</v>
      </c>
    </row>
    <row r="25" spans="1:1" x14ac:dyDescent="0.25">
      <c r="A25" t="s">
        <v>1011</v>
      </c>
    </row>
    <row r="28" spans="1:1" x14ac:dyDescent="0.25">
      <c r="A28" t="s">
        <v>1012</v>
      </c>
    </row>
    <row r="29" spans="1:1" x14ac:dyDescent="0.25">
      <c r="A29" t="s">
        <v>1013</v>
      </c>
    </row>
    <row r="30" spans="1:1" x14ac:dyDescent="0.25">
      <c r="A30" t="s">
        <v>1014</v>
      </c>
    </row>
    <row r="31" spans="1:1" x14ac:dyDescent="0.25">
      <c r="A31" t="s">
        <v>1015</v>
      </c>
    </row>
    <row r="32" spans="1:1" x14ac:dyDescent="0.25">
      <c r="A32" t="s">
        <v>1016</v>
      </c>
    </row>
    <row r="33" spans="1:1" x14ac:dyDescent="0.25">
      <c r="A33" t="s">
        <v>1017</v>
      </c>
    </row>
    <row r="34" spans="1:1" x14ac:dyDescent="0.25">
      <c r="A34" s="11" t="s">
        <v>1018</v>
      </c>
    </row>
    <row r="35" spans="1:1" x14ac:dyDescent="0.25">
      <c r="A35" t="s">
        <v>1019</v>
      </c>
    </row>
    <row r="36" spans="1:1" x14ac:dyDescent="0.25">
      <c r="A36" t="s">
        <v>1020</v>
      </c>
    </row>
    <row r="39" spans="1:1" x14ac:dyDescent="0.25">
      <c r="A39" t="s">
        <v>1021</v>
      </c>
    </row>
    <row r="40" spans="1:1" x14ac:dyDescent="0.25">
      <c r="A40" t="s">
        <v>1022</v>
      </c>
    </row>
    <row r="44" spans="1:1" x14ac:dyDescent="0.25">
      <c r="A44" t="s">
        <v>1023</v>
      </c>
    </row>
    <row r="45" spans="1:1" x14ac:dyDescent="0.25">
      <c r="A45" s="11" t="s">
        <v>1024</v>
      </c>
    </row>
    <row r="46" spans="1:1" x14ac:dyDescent="0.25">
      <c r="A46" t="s">
        <v>1025</v>
      </c>
    </row>
    <row r="50" spans="1:1" x14ac:dyDescent="0.25">
      <c r="A50" t="s">
        <v>1026</v>
      </c>
    </row>
    <row r="51" spans="1:1" x14ac:dyDescent="0.25">
      <c r="A51" t="s">
        <v>1027</v>
      </c>
    </row>
    <row r="52" spans="1:1" x14ac:dyDescent="0.25">
      <c r="A52" t="s">
        <v>1028</v>
      </c>
    </row>
    <row r="53" spans="1:1" x14ac:dyDescent="0.25">
      <c r="A53" t="s">
        <v>1029</v>
      </c>
    </row>
    <row r="54" spans="1:1" x14ac:dyDescent="0.25">
      <c r="A54" t="s">
        <v>1030</v>
      </c>
    </row>
    <row r="55" spans="1:1" x14ac:dyDescent="0.25">
      <c r="A55" t="s">
        <v>1031</v>
      </c>
    </row>
    <row r="56" spans="1:1" x14ac:dyDescent="0.25">
      <c r="A56" t="s">
        <v>1032</v>
      </c>
    </row>
    <row r="57" spans="1:1" x14ac:dyDescent="0.25">
      <c r="A57" t="s">
        <v>1033</v>
      </c>
    </row>
    <row r="58" spans="1:1" x14ac:dyDescent="0.25">
      <c r="A58" t="s">
        <v>1034</v>
      </c>
    </row>
    <row r="59" spans="1:1" x14ac:dyDescent="0.25">
      <c r="A59" t="s">
        <v>1035</v>
      </c>
    </row>
    <row r="60" spans="1:1" x14ac:dyDescent="0.25">
      <c r="A60" t="s">
        <v>1036</v>
      </c>
    </row>
    <row r="61" spans="1:1" x14ac:dyDescent="0.25">
      <c r="A61" t="s">
        <v>1037</v>
      </c>
    </row>
    <row r="65" spans="1:1" x14ac:dyDescent="0.25">
      <c r="A65" t="s">
        <v>1038</v>
      </c>
    </row>
    <row r="66" spans="1:1" x14ac:dyDescent="0.25">
      <c r="A66" t="s">
        <v>1039</v>
      </c>
    </row>
    <row r="67" spans="1:1" x14ac:dyDescent="0.25">
      <c r="A67" t="s">
        <v>1040</v>
      </c>
    </row>
    <row r="68" spans="1:1" x14ac:dyDescent="0.25">
      <c r="A68" t="s">
        <v>1041</v>
      </c>
    </row>
    <row r="69" spans="1:1" x14ac:dyDescent="0.25">
      <c r="A69" t="s">
        <v>1042</v>
      </c>
    </row>
    <row r="70" spans="1:1" x14ac:dyDescent="0.25">
      <c r="A70" t="s">
        <v>1043</v>
      </c>
    </row>
    <row r="71" spans="1:1" x14ac:dyDescent="0.25">
      <c r="A71" t="s">
        <v>1044</v>
      </c>
    </row>
    <row r="72" spans="1:1" x14ac:dyDescent="0.25">
      <c r="A72" t="s">
        <v>1045</v>
      </c>
    </row>
    <row r="73" spans="1:1" x14ac:dyDescent="0.25">
      <c r="A73" t="s">
        <v>1046</v>
      </c>
    </row>
    <row r="74" spans="1:1" x14ac:dyDescent="0.25">
      <c r="A74" t="s">
        <v>1047</v>
      </c>
    </row>
    <row r="75" spans="1:1" x14ac:dyDescent="0.25">
      <c r="A75" t="s">
        <v>1048</v>
      </c>
    </row>
    <row r="79" spans="1:1" x14ac:dyDescent="0.25">
      <c r="A79" t="s">
        <v>1049</v>
      </c>
    </row>
    <row r="80" spans="1:1" x14ac:dyDescent="0.25">
      <c r="A80" t="s">
        <v>1050</v>
      </c>
    </row>
    <row r="81" spans="1:1" x14ac:dyDescent="0.25">
      <c r="A81" t="s">
        <v>1051</v>
      </c>
    </row>
    <row r="85" spans="1:1" x14ac:dyDescent="0.25">
      <c r="A85" t="s">
        <v>1052</v>
      </c>
    </row>
    <row r="89" spans="1:1" x14ac:dyDescent="0.25">
      <c r="A89" s="11" t="s">
        <v>1053</v>
      </c>
    </row>
    <row r="93" spans="1:1" x14ac:dyDescent="0.25">
      <c r="A93" t="s">
        <v>1054</v>
      </c>
    </row>
    <row r="94" spans="1:1" x14ac:dyDescent="0.25">
      <c r="A94" t="s">
        <v>1055</v>
      </c>
    </row>
    <row r="95" spans="1:1" x14ac:dyDescent="0.25">
      <c r="A95" t="s">
        <v>1056</v>
      </c>
    </row>
    <row r="96" spans="1:1" x14ac:dyDescent="0.25">
      <c r="A96" t="s">
        <v>1057</v>
      </c>
    </row>
    <row r="98" spans="1:1" x14ac:dyDescent="0.25">
      <c r="A98" t="s">
        <v>1058</v>
      </c>
    </row>
    <row r="102" spans="1:1" x14ac:dyDescent="0.25">
      <c r="A102" t="s">
        <v>1059</v>
      </c>
    </row>
    <row r="103" spans="1:1" x14ac:dyDescent="0.25">
      <c r="A103" t="s">
        <v>1060</v>
      </c>
    </row>
    <row r="104" spans="1:1" x14ac:dyDescent="0.25">
      <c r="A104" t="s">
        <v>1061</v>
      </c>
    </row>
    <row r="105" spans="1:1" x14ac:dyDescent="0.25">
      <c r="A105" t="s">
        <v>1062</v>
      </c>
    </row>
    <row r="109" spans="1:1" x14ac:dyDescent="0.25">
      <c r="A109" t="s">
        <v>1063</v>
      </c>
    </row>
    <row r="110" spans="1:1" x14ac:dyDescent="0.25">
      <c r="A110" t="s">
        <v>1064</v>
      </c>
    </row>
    <row r="114" spans="1:1" x14ac:dyDescent="0.25">
      <c r="A114" s="11" t="s">
        <v>1065</v>
      </c>
    </row>
    <row r="115" spans="1:1" x14ac:dyDescent="0.25">
      <c r="A115" t="s">
        <v>1066</v>
      </c>
    </row>
    <row r="119" spans="1:1" x14ac:dyDescent="0.25">
      <c r="A119" t="s">
        <v>1067</v>
      </c>
    </row>
    <row r="120" spans="1:1" x14ac:dyDescent="0.25">
      <c r="A120" t="s">
        <v>1068</v>
      </c>
    </row>
    <row r="124" spans="1:1" x14ac:dyDescent="0.25">
      <c r="A124" t="s">
        <v>1069</v>
      </c>
    </row>
    <row r="125" spans="1:1" x14ac:dyDescent="0.25">
      <c r="A125" t="s">
        <v>1070</v>
      </c>
    </row>
    <row r="126" spans="1:1" x14ac:dyDescent="0.25">
      <c r="A126" t="s">
        <v>1071</v>
      </c>
    </row>
    <row r="127" spans="1:1" x14ac:dyDescent="0.25">
      <c r="A127" t="s">
        <v>1072</v>
      </c>
    </row>
    <row r="128" spans="1:1" x14ac:dyDescent="0.25">
      <c r="A128" t="s">
        <v>1073</v>
      </c>
    </row>
    <row r="129" spans="1:1" x14ac:dyDescent="0.25">
      <c r="A129" t="s">
        <v>1074</v>
      </c>
    </row>
    <row r="130" spans="1:1" x14ac:dyDescent="0.25">
      <c r="A130" t="s">
        <v>1075</v>
      </c>
    </row>
    <row r="131" spans="1:1" x14ac:dyDescent="0.25">
      <c r="A131" t="s">
        <v>1076</v>
      </c>
    </row>
    <row r="132" spans="1:1" x14ac:dyDescent="0.25">
      <c r="A132" t="s">
        <v>1077</v>
      </c>
    </row>
    <row r="133" spans="1:1" x14ac:dyDescent="0.25">
      <c r="A133" t="s">
        <v>1078</v>
      </c>
    </row>
    <row r="135" spans="1:1" x14ac:dyDescent="0.25">
      <c r="A135" t="s">
        <v>1079</v>
      </c>
    </row>
    <row r="136" spans="1:1" x14ac:dyDescent="0.25">
      <c r="A136" t="s">
        <v>1080</v>
      </c>
    </row>
    <row r="137" spans="1:1" x14ac:dyDescent="0.25">
      <c r="A137" t="s">
        <v>1081</v>
      </c>
    </row>
    <row r="138" spans="1:1" x14ac:dyDescent="0.25">
      <c r="A138" t="s">
        <v>1082</v>
      </c>
    </row>
    <row r="139" spans="1:1" x14ac:dyDescent="0.25">
      <c r="A139" t="s">
        <v>1083</v>
      </c>
    </row>
    <row r="140" spans="1:1" x14ac:dyDescent="0.25">
      <c r="A140" t="s">
        <v>1084</v>
      </c>
    </row>
    <row r="142" spans="1:1" x14ac:dyDescent="0.25">
      <c r="A142" t="s">
        <v>1085</v>
      </c>
    </row>
    <row r="143" spans="1:1" x14ac:dyDescent="0.25">
      <c r="A143" s="11" t="s">
        <v>1086</v>
      </c>
    </row>
    <row r="144" spans="1:1" x14ac:dyDescent="0.25">
      <c r="A144" t="s">
        <v>1087</v>
      </c>
    </row>
    <row r="148" spans="1:1" x14ac:dyDescent="0.25">
      <c r="A148" t="s">
        <v>1088</v>
      </c>
    </row>
    <row r="150" spans="1:1" x14ac:dyDescent="0.25">
      <c r="A150" t="s">
        <v>1089</v>
      </c>
    </row>
    <row r="151" spans="1:1" x14ac:dyDescent="0.25">
      <c r="A151" t="s">
        <v>1090</v>
      </c>
    </row>
    <row r="152" spans="1:1" x14ac:dyDescent="0.25">
      <c r="A152" t="e">
        <f>- нагревать жидкость надо после добавления алкогольной составляющей.</f>
        <v>#NAME?</v>
      </c>
    </row>
    <row r="153" spans="1:1" x14ac:dyDescent="0.25">
      <c r="A153" t="s">
        <v>1091</v>
      </c>
    </row>
    <row r="154" spans="1:1" x14ac:dyDescent="0.25">
      <c r="A154" t="s">
        <v>1092</v>
      </c>
    </row>
    <row r="155" spans="1:1" x14ac:dyDescent="0.25">
      <c r="A155" t="s">
        <v>1093</v>
      </c>
    </row>
    <row r="157" spans="1:1" x14ac:dyDescent="0.25">
      <c r="A157" t="s">
        <v>1094</v>
      </c>
    </row>
    <row r="158" spans="1:1" x14ac:dyDescent="0.25">
      <c r="A158" t="s">
        <v>1095</v>
      </c>
    </row>
    <row r="159" spans="1:1" x14ac:dyDescent="0.25">
      <c r="A159" t="s">
        <v>1096</v>
      </c>
    </row>
    <row r="160" spans="1:1" x14ac:dyDescent="0.25">
      <c r="A160" t="s">
        <v>1097</v>
      </c>
    </row>
    <row r="161" spans="1:1" x14ac:dyDescent="0.25">
      <c r="A161" t="s">
        <v>1098</v>
      </c>
    </row>
    <row r="162" spans="1:1" x14ac:dyDescent="0.25">
      <c r="A162" t="s">
        <v>1099</v>
      </c>
    </row>
    <row r="164" spans="1:1" x14ac:dyDescent="0.25">
      <c r="A164" t="s">
        <v>1100</v>
      </c>
    </row>
    <row r="165" spans="1:1" x14ac:dyDescent="0.25">
      <c r="A165" t="s">
        <v>1101</v>
      </c>
    </row>
    <row r="166" spans="1:1" x14ac:dyDescent="0.25">
      <c r="A166" t="s">
        <v>1102</v>
      </c>
    </row>
    <row r="170" spans="1:1" x14ac:dyDescent="0.25">
      <c r="A170" t="s">
        <v>1115</v>
      </c>
    </row>
    <row r="172" spans="1:1" x14ac:dyDescent="0.25">
      <c r="A172" t="s">
        <v>1116</v>
      </c>
    </row>
    <row r="173" spans="1:1" x14ac:dyDescent="0.25">
      <c r="A173" t="s">
        <v>1117</v>
      </c>
    </row>
    <row r="174" spans="1:1" x14ac:dyDescent="0.25">
      <c r="A174" t="s">
        <v>1118</v>
      </c>
    </row>
    <row r="175" spans="1:1" x14ac:dyDescent="0.25">
      <c r="A175" t="s">
        <v>1119</v>
      </c>
    </row>
    <row r="176" spans="1:1" x14ac:dyDescent="0.25">
      <c r="A176" t="s">
        <v>1120</v>
      </c>
    </row>
    <row r="177" spans="1:1" x14ac:dyDescent="0.25">
      <c r="A177" t="s">
        <v>1121</v>
      </c>
    </row>
    <row r="178" spans="1:1" x14ac:dyDescent="0.25">
      <c r="A178" t="s">
        <v>1122</v>
      </c>
    </row>
    <row r="179" spans="1:1" x14ac:dyDescent="0.25">
      <c r="A179" t="s">
        <v>1123</v>
      </c>
    </row>
    <row r="180" spans="1:1" x14ac:dyDescent="0.25">
      <c r="A180" t="s">
        <v>1124</v>
      </c>
    </row>
    <row r="182" spans="1:1" x14ac:dyDescent="0.25">
      <c r="A182" t="s">
        <v>1125</v>
      </c>
    </row>
    <row r="183" spans="1:1" x14ac:dyDescent="0.25">
      <c r="A183" t="s">
        <v>1126</v>
      </c>
    </row>
    <row r="184" spans="1:1" x14ac:dyDescent="0.25">
      <c r="A184" t="s">
        <v>1127</v>
      </c>
    </row>
    <row r="185" spans="1:1" x14ac:dyDescent="0.25">
      <c r="A185" t="s">
        <v>1128</v>
      </c>
    </row>
    <row r="186" spans="1:1" x14ac:dyDescent="0.25">
      <c r="A186" t="s">
        <v>1129</v>
      </c>
    </row>
    <row r="187" spans="1:1" x14ac:dyDescent="0.25">
      <c r="A187" t="s">
        <v>1130</v>
      </c>
    </row>
    <row r="188" spans="1:1" x14ac:dyDescent="0.25">
      <c r="A188" t="s">
        <v>1131</v>
      </c>
    </row>
    <row r="189" spans="1:1" x14ac:dyDescent="0.25">
      <c r="A189" t="s">
        <v>1132</v>
      </c>
    </row>
    <row r="190" spans="1:1" x14ac:dyDescent="0.25">
      <c r="A190" t="s">
        <v>1133</v>
      </c>
    </row>
    <row r="191" spans="1:1" x14ac:dyDescent="0.25">
      <c r="A191" t="s">
        <v>1134</v>
      </c>
    </row>
    <row r="193" spans="1:1" x14ac:dyDescent="0.25">
      <c r="A193" t="s">
        <v>1135</v>
      </c>
    </row>
    <row r="197" spans="1:1" x14ac:dyDescent="0.25">
      <c r="A197" t="s">
        <v>1136</v>
      </c>
    </row>
    <row r="198" spans="1:1" x14ac:dyDescent="0.25">
      <c r="A198" t="s">
        <v>1137</v>
      </c>
    </row>
    <row r="199" spans="1:1" x14ac:dyDescent="0.25">
      <c r="A199" t="s">
        <v>1138</v>
      </c>
    </row>
    <row r="203" spans="1:1" x14ac:dyDescent="0.25">
      <c r="A203" s="11" t="s">
        <v>1139</v>
      </c>
    </row>
    <row r="207" spans="1:1" x14ac:dyDescent="0.25">
      <c r="A207" s="11" t="s">
        <v>1140</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12"/>
  <sheetViews>
    <sheetView topLeftCell="A103" workbookViewId="0"/>
  </sheetViews>
  <sheetFormatPr defaultRowHeight="15" x14ac:dyDescent="0.25"/>
  <sheetData>
    <row r="2" spans="1:1" x14ac:dyDescent="0.25">
      <c r="A2" t="s">
        <v>1142</v>
      </c>
    </row>
    <row r="4" spans="1:1" x14ac:dyDescent="0.25">
      <c r="A4" t="s">
        <v>1143</v>
      </c>
    </row>
    <row r="5" spans="1:1" x14ac:dyDescent="0.25">
      <c r="A5" t="s">
        <v>1144</v>
      </c>
    </row>
    <row r="6" spans="1:1" x14ac:dyDescent="0.25">
      <c r="A6" t="s">
        <v>1145</v>
      </c>
    </row>
    <row r="7" spans="1:1" x14ac:dyDescent="0.25">
      <c r="A7" t="s">
        <v>1146</v>
      </c>
    </row>
    <row r="8" spans="1:1" x14ac:dyDescent="0.25">
      <c r="A8" t="s">
        <v>1147</v>
      </c>
    </row>
    <row r="9" spans="1:1" x14ac:dyDescent="0.25">
      <c r="A9" t="s">
        <v>1148</v>
      </c>
    </row>
    <row r="10" spans="1:1" x14ac:dyDescent="0.25">
      <c r="A10" t="s">
        <v>1149</v>
      </c>
    </row>
    <row r="12" spans="1:1" x14ac:dyDescent="0.25">
      <c r="A12" t="s">
        <v>1150</v>
      </c>
    </row>
    <row r="13" spans="1:1" x14ac:dyDescent="0.25">
      <c r="A13" t="s">
        <v>1151</v>
      </c>
    </row>
    <row r="14" spans="1:1" x14ac:dyDescent="0.25">
      <c r="A14" t="s">
        <v>1152</v>
      </c>
    </row>
    <row r="16" spans="1:1" x14ac:dyDescent="0.25">
      <c r="A16" t="s">
        <v>1153</v>
      </c>
    </row>
    <row r="17" spans="1:1" x14ac:dyDescent="0.25">
      <c r="A17" t="s">
        <v>1154</v>
      </c>
    </row>
    <row r="21" spans="1:1" x14ac:dyDescent="0.25">
      <c r="A21" t="s">
        <v>1155</v>
      </c>
    </row>
    <row r="22" spans="1:1" x14ac:dyDescent="0.25">
      <c r="A22" s="11" t="s">
        <v>1156</v>
      </c>
    </row>
    <row r="23" spans="1:1" x14ac:dyDescent="0.25">
      <c r="A23" s="11" t="s">
        <v>1157</v>
      </c>
    </row>
    <row r="24" spans="1:1" x14ac:dyDescent="0.25">
      <c r="A24" t="s">
        <v>1158</v>
      </c>
    </row>
    <row r="25" spans="1:1" x14ac:dyDescent="0.25">
      <c r="A25" t="s">
        <v>1159</v>
      </c>
    </row>
    <row r="26" spans="1:1" x14ac:dyDescent="0.25">
      <c r="A26" t="e">
        <f>- Ночелло (Nocello)</f>
        <v>#NAME?</v>
      </c>
    </row>
    <row r="27" spans="1:1" x14ac:dyDescent="0.25">
      <c r="A27" t="e">
        <f>- Франгелико (Frangelico)</f>
        <v>#NAME?</v>
      </c>
    </row>
    <row r="29" spans="1:1" x14ac:dyDescent="0.25">
      <c r="A29" t="s">
        <v>1160</v>
      </c>
    </row>
    <row r="30" spans="1:1" x14ac:dyDescent="0.25">
      <c r="A30" t="s">
        <v>1161</v>
      </c>
    </row>
    <row r="31" spans="1:1" x14ac:dyDescent="0.25">
      <c r="A31" t="e">
        <f>- Ночино следует потреблять сильноохлажденным после еды в качестве диджестива.</f>
        <v>#NAME?</v>
      </c>
    </row>
    <row r="32" spans="1:1" x14ac:dyDescent="0.25">
      <c r="A32" t="s">
        <v>1162</v>
      </c>
    </row>
    <row r="34" spans="1:1" x14ac:dyDescent="0.25">
      <c r="A34" t="s">
        <v>1163</v>
      </c>
    </row>
    <row r="35" spans="1:1" x14ac:dyDescent="0.25">
      <c r="A35" t="s">
        <v>1164</v>
      </c>
    </row>
    <row r="36" spans="1:1" x14ac:dyDescent="0.25">
      <c r="A36" t="s">
        <v>1165</v>
      </c>
    </row>
    <row r="37" spans="1:1" x14ac:dyDescent="0.25">
      <c r="A37" t="s">
        <v>1166</v>
      </c>
    </row>
    <row r="38" spans="1:1" x14ac:dyDescent="0.25">
      <c r="A38" t="s">
        <v>1167</v>
      </c>
    </row>
    <row r="39" spans="1:1" x14ac:dyDescent="0.25">
      <c r="A39" t="s">
        <v>1168</v>
      </c>
    </row>
    <row r="40" spans="1:1" x14ac:dyDescent="0.25">
      <c r="A40" t="s">
        <v>1169</v>
      </c>
    </row>
    <row r="41" spans="1:1" x14ac:dyDescent="0.25">
      <c r="A41" t="s">
        <v>1170</v>
      </c>
    </row>
    <row r="43" spans="1:1" x14ac:dyDescent="0.25">
      <c r="A43" t="s">
        <v>1171</v>
      </c>
    </row>
    <row r="44" spans="1:1" x14ac:dyDescent="0.25">
      <c r="A44" s="11" t="s">
        <v>1172</v>
      </c>
    </row>
    <row r="45" spans="1:1" x14ac:dyDescent="0.25">
      <c r="A45" t="s">
        <v>1173</v>
      </c>
    </row>
    <row r="46" spans="1:1" x14ac:dyDescent="0.25">
      <c r="A46" t="s">
        <v>1174</v>
      </c>
    </row>
    <row r="47" spans="1:1" x14ac:dyDescent="0.25">
      <c r="A47" t="s">
        <v>1175</v>
      </c>
    </row>
    <row r="48" spans="1:1" x14ac:dyDescent="0.25">
      <c r="A48" s="11" t="s">
        <v>1176</v>
      </c>
    </row>
    <row r="50" spans="1:1" x14ac:dyDescent="0.25">
      <c r="A50" t="s">
        <v>1177</v>
      </c>
    </row>
    <row r="51" spans="1:1" x14ac:dyDescent="0.25">
      <c r="A51" t="s">
        <v>1178</v>
      </c>
    </row>
    <row r="52" spans="1:1" x14ac:dyDescent="0.25">
      <c r="A52" t="s">
        <v>1179</v>
      </c>
    </row>
    <row r="53" spans="1:1" x14ac:dyDescent="0.25">
      <c r="A53" t="s">
        <v>1180</v>
      </c>
    </row>
    <row r="54" spans="1:1" x14ac:dyDescent="0.25">
      <c r="A54" t="s">
        <v>1181</v>
      </c>
    </row>
    <row r="56" spans="1:1" x14ac:dyDescent="0.25">
      <c r="A56" t="s">
        <v>1182</v>
      </c>
    </row>
    <row r="59" spans="1:1" x14ac:dyDescent="0.25">
      <c r="A59" t="s">
        <v>1183</v>
      </c>
    </row>
    <row r="60" spans="1:1" x14ac:dyDescent="0.25">
      <c r="A60" t="s">
        <v>1184</v>
      </c>
    </row>
    <row r="61" spans="1:1" x14ac:dyDescent="0.25">
      <c r="A61" t="s">
        <v>1185</v>
      </c>
    </row>
    <row r="65" spans="1:1" x14ac:dyDescent="0.25">
      <c r="A65" t="s">
        <v>1186</v>
      </c>
    </row>
    <row r="67" spans="1:1" x14ac:dyDescent="0.25">
      <c r="A67" t="e">
        <f>- кориандр (кинза)- щепотка.</f>
        <v>#NAME?</v>
      </c>
    </row>
    <row r="68" spans="1:1" x14ac:dyDescent="0.25">
      <c r="A68" t="s">
        <v>1187</v>
      </c>
    </row>
    <row r="69" spans="1:1" x14ac:dyDescent="0.25">
      <c r="A69" t="s">
        <v>1188</v>
      </c>
    </row>
    <row r="70" spans="1:1" x14ac:dyDescent="0.25">
      <c r="A70" t="s">
        <v>1189</v>
      </c>
    </row>
    <row r="71" spans="1:1" x14ac:dyDescent="0.25">
      <c r="A71" t="s">
        <v>1190</v>
      </c>
    </row>
    <row r="72" spans="1:1" x14ac:dyDescent="0.25">
      <c r="A72" t="s">
        <v>1191</v>
      </c>
    </row>
    <row r="75" spans="1:1" x14ac:dyDescent="0.25">
      <c r="A75" t="s">
        <v>1192</v>
      </c>
    </row>
    <row r="77" spans="1:1" x14ac:dyDescent="0.25">
      <c r="A77" s="11" t="s">
        <v>1193</v>
      </c>
    </row>
    <row r="79" spans="1:1" x14ac:dyDescent="0.25">
      <c r="A79" t="s">
        <v>1194</v>
      </c>
    </row>
    <row r="83" spans="1:1" x14ac:dyDescent="0.25">
      <c r="A83" t="s">
        <v>1195</v>
      </c>
    </row>
    <row r="85" spans="1:1" x14ac:dyDescent="0.25">
      <c r="A85" t="s">
        <v>1196</v>
      </c>
    </row>
    <row r="86" spans="1:1" x14ac:dyDescent="0.25">
      <c r="A86" t="s">
        <v>1197</v>
      </c>
    </row>
    <row r="87" spans="1:1" x14ac:dyDescent="0.25">
      <c r="A87" t="s">
        <v>918</v>
      </c>
    </row>
    <row r="88" spans="1:1" x14ac:dyDescent="0.25">
      <c r="A88" t="s">
        <v>1198</v>
      </c>
    </row>
    <row r="89" spans="1:1" x14ac:dyDescent="0.25">
      <c r="A89" t="s">
        <v>1199</v>
      </c>
    </row>
    <row r="90" spans="1:1" x14ac:dyDescent="0.25">
      <c r="A90" t="s">
        <v>1200</v>
      </c>
    </row>
    <row r="92" spans="1:1" x14ac:dyDescent="0.25">
      <c r="A92" t="s">
        <v>1201</v>
      </c>
    </row>
    <row r="93" spans="1:1" x14ac:dyDescent="0.25">
      <c r="A93" t="s">
        <v>1202</v>
      </c>
    </row>
    <row r="94" spans="1:1" x14ac:dyDescent="0.25">
      <c r="A94" t="s">
        <v>1203</v>
      </c>
    </row>
    <row r="95" spans="1:1" x14ac:dyDescent="0.25">
      <c r="A95" t="s">
        <v>1204</v>
      </c>
    </row>
    <row r="96" spans="1:1" x14ac:dyDescent="0.25">
      <c r="A96" t="s">
        <v>1205</v>
      </c>
    </row>
    <row r="97" spans="1:1" x14ac:dyDescent="0.25">
      <c r="A97" t="s">
        <v>1206</v>
      </c>
    </row>
    <row r="98" spans="1:1" x14ac:dyDescent="0.25">
      <c r="A98" t="s">
        <v>1207</v>
      </c>
    </row>
    <row r="99" spans="1:1" x14ac:dyDescent="0.25">
      <c r="A99" t="s">
        <v>1208</v>
      </c>
    </row>
    <row r="103" spans="1:1" x14ac:dyDescent="0.25">
      <c r="A103" s="11" t="s">
        <v>1209</v>
      </c>
    </row>
    <row r="104" spans="1:1" x14ac:dyDescent="0.25">
      <c r="A104" t="s">
        <v>1210</v>
      </c>
    </row>
    <row r="108" spans="1:1" x14ac:dyDescent="0.25">
      <c r="A108" s="11" t="s">
        <v>1211</v>
      </c>
    </row>
    <row r="112" spans="1:1" x14ac:dyDescent="0.25">
      <c r="A112" t="s">
        <v>1212</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workbookViewId="0">
      <selection activeCell="A2" sqref="A2:C8"/>
    </sheetView>
  </sheetViews>
  <sheetFormatPr defaultRowHeight="15" x14ac:dyDescent="0.25"/>
  <cols>
    <col min="1" max="1" width="13.7109375" customWidth="1"/>
  </cols>
  <sheetData>
    <row r="2" spans="1:4" x14ac:dyDescent="0.25">
      <c r="A2" s="50" t="s">
        <v>1534</v>
      </c>
      <c r="B2" s="52">
        <v>1200</v>
      </c>
      <c r="C2" s="50" t="s">
        <v>55</v>
      </c>
    </row>
    <row r="3" spans="1:4" x14ac:dyDescent="0.25">
      <c r="A3" s="50" t="s">
        <v>22</v>
      </c>
      <c r="B3" s="54">
        <v>100</v>
      </c>
      <c r="C3" s="50" t="s">
        <v>57</v>
      </c>
    </row>
    <row r="4" spans="1:4" x14ac:dyDescent="0.25">
      <c r="A4" s="50" t="s">
        <v>71</v>
      </c>
      <c r="B4" s="54">
        <v>1000</v>
      </c>
      <c r="C4" s="50" t="s">
        <v>55</v>
      </c>
      <c r="D4" t="s">
        <v>1572</v>
      </c>
    </row>
    <row r="5" spans="1:4" x14ac:dyDescent="0.25">
      <c r="A5" s="50" t="s">
        <v>1568</v>
      </c>
      <c r="B5" s="54">
        <v>100</v>
      </c>
      <c r="C5" s="50" t="s">
        <v>55</v>
      </c>
    </row>
    <row r="6" spans="1:4" x14ac:dyDescent="0.25">
      <c r="A6" s="50" t="s">
        <v>51</v>
      </c>
      <c r="B6" s="54"/>
      <c r="C6" s="50" t="s">
        <v>57</v>
      </c>
      <c r="D6" t="s">
        <v>116</v>
      </c>
    </row>
    <row r="7" spans="1:4" s="50" customFormat="1" x14ac:dyDescent="0.25">
      <c r="A7" s="50" t="s">
        <v>50</v>
      </c>
      <c r="B7" s="54">
        <v>5</v>
      </c>
      <c r="C7" s="50" t="s">
        <v>115</v>
      </c>
    </row>
    <row r="8" spans="1:4" s="50" customFormat="1" x14ac:dyDescent="0.25">
      <c r="A8" s="50" t="s">
        <v>72</v>
      </c>
      <c r="B8" s="54">
        <v>600</v>
      </c>
      <c r="C8" s="50" t="s">
        <v>57</v>
      </c>
    </row>
    <row r="10" spans="1:4" x14ac:dyDescent="0.25">
      <c r="A10" t="s">
        <v>1564</v>
      </c>
    </row>
    <row r="11" spans="1:4" x14ac:dyDescent="0.25">
      <c r="A11" t="s">
        <v>1565</v>
      </c>
    </row>
    <row r="12" spans="1:4" x14ac:dyDescent="0.25">
      <c r="A12" t="s">
        <v>1566</v>
      </c>
    </row>
    <row r="14" spans="1:4" x14ac:dyDescent="0.25">
      <c r="A14" t="s">
        <v>1567</v>
      </c>
    </row>
    <row r="15" spans="1:4" x14ac:dyDescent="0.25">
      <c r="A15" t="s">
        <v>1569</v>
      </c>
    </row>
    <row r="16" spans="1:4" x14ac:dyDescent="0.25">
      <c r="A16" t="s">
        <v>1570</v>
      </c>
    </row>
    <row r="17" spans="1:1" x14ac:dyDescent="0.25">
      <c r="A17" t="s">
        <v>1571</v>
      </c>
    </row>
    <row r="18" spans="1:1" x14ac:dyDescent="0.25">
      <c r="A18" t="s">
        <v>1573</v>
      </c>
    </row>
    <row r="20" spans="1:1" x14ac:dyDescent="0.25">
      <c r="A20" t="s">
        <v>1574</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3"/>
  <sheetViews>
    <sheetView topLeftCell="A7" workbookViewId="0">
      <selection activeCell="A15" sqref="A15:C18"/>
    </sheetView>
  </sheetViews>
  <sheetFormatPr defaultRowHeight="15" x14ac:dyDescent="0.25"/>
  <cols>
    <col min="1" max="1" width="11.28515625" customWidth="1"/>
  </cols>
  <sheetData>
    <row r="2" spans="1:4" x14ac:dyDescent="0.25">
      <c r="A2" s="50" t="s">
        <v>1577</v>
      </c>
      <c r="B2" s="52">
        <v>500</v>
      </c>
      <c r="C2" s="50" t="s">
        <v>55</v>
      </c>
    </row>
    <row r="3" spans="1:4" x14ac:dyDescent="0.25">
      <c r="A3" s="50" t="s">
        <v>1576</v>
      </c>
      <c r="B3" s="54">
        <v>100</v>
      </c>
      <c r="C3" s="50" t="s">
        <v>57</v>
      </c>
    </row>
    <row r="4" spans="1:4" x14ac:dyDescent="0.25">
      <c r="A4" s="50" t="s">
        <v>1575</v>
      </c>
      <c r="B4" s="54">
        <v>1000</v>
      </c>
      <c r="C4" s="50" t="s">
        <v>55</v>
      </c>
    </row>
    <row r="5" spans="1:4" x14ac:dyDescent="0.25">
      <c r="A5" s="50" t="s">
        <v>72</v>
      </c>
      <c r="B5" s="54">
        <v>1000</v>
      </c>
      <c r="C5" s="50" t="s">
        <v>57</v>
      </c>
    </row>
    <row r="7" spans="1:4" x14ac:dyDescent="0.25">
      <c r="A7" s="11" t="s">
        <v>1578</v>
      </c>
    </row>
    <row r="8" spans="1:4" x14ac:dyDescent="0.25">
      <c r="A8" s="53" t="s">
        <v>1579</v>
      </c>
    </row>
    <row r="9" spans="1:4" x14ac:dyDescent="0.25">
      <c r="A9" s="53" t="s">
        <v>1580</v>
      </c>
    </row>
    <row r="10" spans="1:4" x14ac:dyDescent="0.25">
      <c r="A10" s="53" t="s">
        <v>1581</v>
      </c>
    </row>
    <row r="12" spans="1:4" s="51" customFormat="1" x14ac:dyDescent="0.25"/>
    <row r="15" spans="1:4" x14ac:dyDescent="0.25">
      <c r="A15" s="50" t="s">
        <v>1489</v>
      </c>
      <c r="B15" s="52">
        <v>500</v>
      </c>
      <c r="C15" s="50" t="s">
        <v>55</v>
      </c>
    </row>
    <row r="16" spans="1:4" x14ac:dyDescent="0.25">
      <c r="A16" s="50" t="s">
        <v>1583</v>
      </c>
      <c r="B16" s="54">
        <v>100</v>
      </c>
      <c r="C16" s="50" t="s">
        <v>57</v>
      </c>
      <c r="D16" t="s">
        <v>1584</v>
      </c>
    </row>
    <row r="17" spans="1:3" x14ac:dyDescent="0.25">
      <c r="A17" s="50" t="s">
        <v>1582</v>
      </c>
      <c r="B17" s="54">
        <v>500</v>
      </c>
      <c r="C17" s="50" t="s">
        <v>55</v>
      </c>
    </row>
    <row r="18" spans="1:3" x14ac:dyDescent="0.25">
      <c r="A18" s="50" t="s">
        <v>72</v>
      </c>
      <c r="B18" s="54">
        <v>30</v>
      </c>
      <c r="C18" s="50" t="s">
        <v>57</v>
      </c>
    </row>
    <row r="20" spans="1:3" x14ac:dyDescent="0.25">
      <c r="A20" t="s">
        <v>1585</v>
      </c>
    </row>
    <row r="21" spans="1:3" x14ac:dyDescent="0.25">
      <c r="A21" s="50" t="s">
        <v>1586</v>
      </c>
    </row>
    <row r="23" spans="1:3" s="51" customFormat="1" x14ac:dyDescent="0.25"/>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8"/>
  <sheetViews>
    <sheetView workbookViewId="0">
      <selection activeCell="F14" sqref="F14"/>
    </sheetView>
  </sheetViews>
  <sheetFormatPr defaultRowHeight="15" x14ac:dyDescent="0.25"/>
  <sheetData>
    <row r="2" spans="1:7" x14ac:dyDescent="0.25">
      <c r="A2" t="s">
        <v>1216</v>
      </c>
    </row>
    <row r="3" spans="1:7" x14ac:dyDescent="0.25">
      <c r="A3" t="s">
        <v>1217</v>
      </c>
    </row>
    <row r="4" spans="1:7" x14ac:dyDescent="0.25">
      <c r="A4" s="11" t="s">
        <v>1218</v>
      </c>
    </row>
    <row r="5" spans="1:7" x14ac:dyDescent="0.25">
      <c r="A5" t="s">
        <v>1219</v>
      </c>
    </row>
    <row r="10" spans="1:7" x14ac:dyDescent="0.25">
      <c r="A10" s="6">
        <v>9</v>
      </c>
      <c r="B10" s="6" t="s">
        <v>1374</v>
      </c>
      <c r="C10" s="6"/>
      <c r="D10" s="6"/>
      <c r="E10" s="6"/>
      <c r="F10" s="6"/>
      <c r="G10" s="6"/>
    </row>
    <row r="12" spans="1:7" x14ac:dyDescent="0.25">
      <c r="A12" t="s">
        <v>1375</v>
      </c>
      <c r="B12">
        <v>2000</v>
      </c>
      <c r="C12" t="s">
        <v>55</v>
      </c>
      <c r="D12">
        <v>416</v>
      </c>
    </row>
    <row r="13" spans="1:7" x14ac:dyDescent="0.25">
      <c r="A13" t="s">
        <v>1376</v>
      </c>
      <c r="B13">
        <v>1000</v>
      </c>
      <c r="C13" t="s">
        <v>55</v>
      </c>
      <c r="D13">
        <v>612</v>
      </c>
    </row>
    <row r="14" spans="1:7" x14ac:dyDescent="0.25">
      <c r="A14" s="4" t="s">
        <v>18</v>
      </c>
      <c r="B14">
        <v>10</v>
      </c>
      <c r="C14" t="s">
        <v>115</v>
      </c>
      <c r="D14">
        <v>3</v>
      </c>
    </row>
    <row r="15" spans="1:7" x14ac:dyDescent="0.25">
      <c r="A15" s="4" t="s">
        <v>20</v>
      </c>
      <c r="B15">
        <v>10</v>
      </c>
      <c r="C15" t="s">
        <v>115</v>
      </c>
      <c r="D15">
        <v>3</v>
      </c>
    </row>
    <row r="16" spans="1:7" x14ac:dyDescent="0.25">
      <c r="A16" s="27" t="s">
        <v>2</v>
      </c>
      <c r="B16" s="29" t="s">
        <v>1377</v>
      </c>
      <c r="D16">
        <v>1</v>
      </c>
      <c r="E16" t="s">
        <v>1378</v>
      </c>
    </row>
    <row r="17" spans="1:2" x14ac:dyDescent="0.25">
      <c r="A17" s="27"/>
      <c r="B17" s="29"/>
    </row>
    <row r="18" spans="1:2" x14ac:dyDescent="0.25">
      <c r="A18" s="11" t="s">
        <v>1379</v>
      </c>
    </row>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D17"/>
  <sheetViews>
    <sheetView workbookViewId="0">
      <selection activeCell="A10" sqref="A10"/>
    </sheetView>
  </sheetViews>
  <sheetFormatPr defaultRowHeight="15" x14ac:dyDescent="0.25"/>
  <cols>
    <col min="1" max="1" width="16.140625" customWidth="1"/>
  </cols>
  <sheetData>
    <row r="4" spans="1:4" x14ac:dyDescent="0.25">
      <c r="A4" s="50" t="s">
        <v>1534</v>
      </c>
      <c r="B4" s="52">
        <v>1000</v>
      </c>
      <c r="C4" s="50" t="s">
        <v>55</v>
      </c>
    </row>
    <row r="5" spans="1:4" x14ac:dyDescent="0.25">
      <c r="A5" s="50" t="s">
        <v>228</v>
      </c>
      <c r="B5" s="54">
        <v>12</v>
      </c>
      <c r="C5" s="50" t="s">
        <v>1587</v>
      </c>
    </row>
    <row r="6" spans="1:4" x14ac:dyDescent="0.25">
      <c r="A6" s="50" t="s">
        <v>1575</v>
      </c>
      <c r="B6" s="54">
        <v>2000</v>
      </c>
      <c r="C6" s="50" t="s">
        <v>55</v>
      </c>
      <c r="D6" t="s">
        <v>1589</v>
      </c>
    </row>
    <row r="7" spans="1:4" x14ac:dyDescent="0.25">
      <c r="A7" s="50" t="s">
        <v>72</v>
      </c>
      <c r="B7" s="54">
        <v>2000</v>
      </c>
      <c r="C7" s="50" t="s">
        <v>57</v>
      </c>
    </row>
    <row r="8" spans="1:4" x14ac:dyDescent="0.25">
      <c r="A8" t="s">
        <v>51</v>
      </c>
      <c r="B8" s="54">
        <v>1</v>
      </c>
      <c r="C8" t="s">
        <v>9</v>
      </c>
    </row>
    <row r="9" spans="1:4" s="50" customFormat="1" x14ac:dyDescent="0.25"/>
    <row r="10" spans="1:4" x14ac:dyDescent="0.25">
      <c r="A10" t="s">
        <v>1588</v>
      </c>
    </row>
    <row r="12" spans="1:4" x14ac:dyDescent="0.25">
      <c r="A12" s="50" t="s">
        <v>1590</v>
      </c>
    </row>
    <row r="13" spans="1:4" x14ac:dyDescent="0.25">
      <c r="A13" s="50" t="s">
        <v>1591</v>
      </c>
    </row>
    <row r="14" spans="1:4" x14ac:dyDescent="0.25">
      <c r="A14" s="50" t="s">
        <v>1592</v>
      </c>
    </row>
    <row r="15" spans="1:4" x14ac:dyDescent="0.25">
      <c r="A15" s="50" t="s">
        <v>1593</v>
      </c>
    </row>
    <row r="16" spans="1:4" x14ac:dyDescent="0.25">
      <c r="A16" s="50" t="s">
        <v>1594</v>
      </c>
    </row>
    <row r="17" spans="1:1" x14ac:dyDescent="0.25">
      <c r="A17" s="50" t="s">
        <v>1595</v>
      </c>
    </row>
  </sheetData>
  <pageMargins left="0.7" right="0.7" top="0.75" bottom="0.75" header="0.3" footer="0.3"/>
  <pageSetup paperSize="9" orientation="portrait" verticalDpi="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6"/>
  <sheetViews>
    <sheetView workbookViewId="0">
      <selection activeCell="C14" sqref="C14"/>
    </sheetView>
  </sheetViews>
  <sheetFormatPr defaultRowHeight="15" x14ac:dyDescent="0.25"/>
  <sheetData>
    <row r="2" spans="1:1" x14ac:dyDescent="0.25">
      <c r="A2" s="11" t="s">
        <v>1481</v>
      </c>
    </row>
    <row r="6" spans="1:1" x14ac:dyDescent="0.25">
      <c r="A6" t="s">
        <v>1222</v>
      </c>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72"/>
  <sheetViews>
    <sheetView workbookViewId="0"/>
  </sheetViews>
  <sheetFormatPr defaultRowHeight="15" x14ac:dyDescent="0.25"/>
  <sheetData>
    <row r="2" spans="1:1" x14ac:dyDescent="0.25">
      <c r="A2" t="s">
        <v>1241</v>
      </c>
    </row>
    <row r="3" spans="1:1" x14ac:dyDescent="0.25">
      <c r="A3" t="s">
        <v>1242</v>
      </c>
    </row>
    <row r="4" spans="1:1" x14ac:dyDescent="0.25">
      <c r="A4" t="s">
        <v>1243</v>
      </c>
    </row>
    <row r="5" spans="1:1" x14ac:dyDescent="0.25">
      <c r="A5" t="s">
        <v>1244</v>
      </c>
    </row>
    <row r="6" spans="1:1" x14ac:dyDescent="0.25">
      <c r="A6" t="s">
        <v>1245</v>
      </c>
    </row>
    <row r="7" spans="1:1" x14ac:dyDescent="0.25">
      <c r="A7" t="s">
        <v>1246</v>
      </c>
    </row>
    <row r="8" spans="1:1" x14ac:dyDescent="0.25">
      <c r="A8" t="s">
        <v>1247</v>
      </c>
    </row>
    <row r="9" spans="1:1" x14ac:dyDescent="0.25">
      <c r="A9" t="s">
        <v>1248</v>
      </c>
    </row>
    <row r="10" spans="1:1" x14ac:dyDescent="0.25">
      <c r="A10" t="s">
        <v>1249</v>
      </c>
    </row>
    <row r="11" spans="1:1" x14ac:dyDescent="0.25">
      <c r="A11" t="s">
        <v>1250</v>
      </c>
    </row>
    <row r="15" spans="1:1" x14ac:dyDescent="0.25">
      <c r="A15" t="s">
        <v>1251</v>
      </c>
    </row>
    <row r="17" spans="1:1" x14ac:dyDescent="0.25">
      <c r="A17" t="s">
        <v>1252</v>
      </c>
    </row>
    <row r="18" spans="1:1" x14ac:dyDescent="0.25">
      <c r="A18" t="s">
        <v>1253</v>
      </c>
    </row>
    <row r="19" spans="1:1" x14ac:dyDescent="0.25">
      <c r="A19" t="s">
        <v>1254</v>
      </c>
    </row>
    <row r="20" spans="1:1" x14ac:dyDescent="0.25">
      <c r="A20" t="s">
        <v>1255</v>
      </c>
    </row>
    <row r="22" spans="1:1" x14ac:dyDescent="0.25">
      <c r="A22" t="s">
        <v>1256</v>
      </c>
    </row>
    <row r="26" spans="1:1" x14ac:dyDescent="0.25">
      <c r="A26" t="s">
        <v>1257</v>
      </c>
    </row>
    <row r="27" spans="1:1" x14ac:dyDescent="0.25">
      <c r="A27" t="s">
        <v>1258</v>
      </c>
    </row>
    <row r="28" spans="1:1" x14ac:dyDescent="0.25">
      <c r="A28" t="s">
        <v>1259</v>
      </c>
    </row>
    <row r="29" spans="1:1" x14ac:dyDescent="0.25">
      <c r="A29" t="s">
        <v>1260</v>
      </c>
    </row>
    <row r="30" spans="1:1" x14ac:dyDescent="0.25">
      <c r="A30" t="s">
        <v>1261</v>
      </c>
    </row>
    <row r="31" spans="1:1" x14ac:dyDescent="0.25">
      <c r="A31" t="s">
        <v>1262</v>
      </c>
    </row>
    <row r="32" spans="1:1" x14ac:dyDescent="0.25">
      <c r="A32" t="s">
        <v>1263</v>
      </c>
    </row>
    <row r="34" spans="1:1" x14ac:dyDescent="0.25">
      <c r="A34" t="s">
        <v>1264</v>
      </c>
    </row>
    <row r="38" spans="1:1" x14ac:dyDescent="0.25">
      <c r="A38" s="11" t="s">
        <v>1265</v>
      </c>
    </row>
    <row r="48" spans="1:1" x14ac:dyDescent="0.25">
      <c r="A48" t="s">
        <v>1266</v>
      </c>
    </row>
    <row r="49" spans="1:1" x14ac:dyDescent="0.25">
      <c r="A49" t="s">
        <v>1267</v>
      </c>
    </row>
    <row r="50" spans="1:1" x14ac:dyDescent="0.25">
      <c r="A50" t="s">
        <v>1268</v>
      </c>
    </row>
    <row r="51" spans="1:1" x14ac:dyDescent="0.25">
      <c r="A51" t="s">
        <v>1269</v>
      </c>
    </row>
    <row r="52" spans="1:1" x14ac:dyDescent="0.25">
      <c r="A52" t="s">
        <v>1270</v>
      </c>
    </row>
    <row r="53" spans="1:1" x14ac:dyDescent="0.25">
      <c r="A53" t="s">
        <v>1271</v>
      </c>
    </row>
    <row r="54" spans="1:1" x14ac:dyDescent="0.25">
      <c r="A54" t="s">
        <v>1272</v>
      </c>
    </row>
    <row r="55" spans="1:1" x14ac:dyDescent="0.25">
      <c r="A55" t="s">
        <v>1273</v>
      </c>
    </row>
    <row r="56" spans="1:1" x14ac:dyDescent="0.25">
      <c r="A56" t="s">
        <v>1274</v>
      </c>
    </row>
    <row r="58" spans="1:1" x14ac:dyDescent="0.25">
      <c r="A58" t="s">
        <v>1275</v>
      </c>
    </row>
    <row r="60" spans="1:1" x14ac:dyDescent="0.25">
      <c r="A60" t="s">
        <v>1276</v>
      </c>
    </row>
    <row r="62" spans="1:1" x14ac:dyDescent="0.25">
      <c r="A62" t="s">
        <v>1277</v>
      </c>
    </row>
    <row r="64" spans="1:1" x14ac:dyDescent="0.25">
      <c r="A64" t="s">
        <v>1278</v>
      </c>
    </row>
    <row r="65" spans="1:1" x14ac:dyDescent="0.25">
      <c r="A65" t="s">
        <v>1279</v>
      </c>
    </row>
    <row r="66" spans="1:1" x14ac:dyDescent="0.25">
      <c r="A66" t="s">
        <v>1280</v>
      </c>
    </row>
    <row r="67" spans="1:1" x14ac:dyDescent="0.25">
      <c r="A67" t="s">
        <v>1279</v>
      </c>
    </row>
    <row r="68" spans="1:1" x14ac:dyDescent="0.25">
      <c r="A68" t="s">
        <v>1281</v>
      </c>
    </row>
    <row r="69" spans="1:1" x14ac:dyDescent="0.25">
      <c r="A69" t="s">
        <v>1282</v>
      </c>
    </row>
    <row r="72" spans="1:1" x14ac:dyDescent="0.25">
      <c r="A72" t="s">
        <v>1283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workbookViewId="0">
      <selection activeCell="B12" sqref="B12"/>
    </sheetView>
  </sheetViews>
  <sheetFormatPr defaultRowHeight="15" x14ac:dyDescent="0.25"/>
  <sheetData>
    <row r="1" spans="1:1" s="6" customFormat="1" x14ac:dyDescent="0.25">
      <c r="A1" s="12" t="s">
        <v>61</v>
      </c>
    </row>
    <row r="3" spans="1:1" x14ac:dyDescent="0.25">
      <c r="A3" t="s">
        <v>1381</v>
      </c>
    </row>
    <row r="6" spans="1:1" x14ac:dyDescent="0.25">
      <c r="A6" t="s">
        <v>1382</v>
      </c>
    </row>
    <row r="8" spans="1:1" x14ac:dyDescent="0.25">
      <c r="A8" t="s">
        <v>1383</v>
      </c>
    </row>
    <row r="18" spans="1:1" x14ac:dyDescent="0.25">
      <c r="A18" t="s">
        <v>363</v>
      </c>
    </row>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2"/>
  <sheetViews>
    <sheetView workbookViewId="0">
      <selection activeCell="G21" sqref="G21"/>
    </sheetView>
  </sheetViews>
  <sheetFormatPr defaultRowHeight="15" x14ac:dyDescent="0.25"/>
  <cols>
    <col min="1" max="1" width="21.7109375" customWidth="1"/>
  </cols>
  <sheetData>
    <row r="3" spans="1:5" x14ac:dyDescent="0.25">
      <c r="A3" s="24" t="s">
        <v>75</v>
      </c>
      <c r="B3" s="13">
        <v>1000</v>
      </c>
      <c r="C3" s="8" t="s">
        <v>55</v>
      </c>
      <c r="D3" s="8"/>
    </row>
    <row r="4" spans="1:5" x14ac:dyDescent="0.25">
      <c r="A4" t="s">
        <v>138</v>
      </c>
      <c r="B4" s="19">
        <v>4</v>
      </c>
      <c r="C4" t="s">
        <v>1482</v>
      </c>
      <c r="D4">
        <f>'СПИСОК ИНГРИДИЕНТОВ'!C2</f>
        <v>1</v>
      </c>
      <c r="E4" t="s">
        <v>1487</v>
      </c>
    </row>
    <row r="5" spans="1:5" x14ac:dyDescent="0.25">
      <c r="A5" t="s">
        <v>14</v>
      </c>
      <c r="B5" s="19">
        <v>2</v>
      </c>
      <c r="C5" t="s">
        <v>57</v>
      </c>
      <c r="D5">
        <f>'СПИСОК ИНГРИДИЕНТОВ'!C3</f>
        <v>1</v>
      </c>
      <c r="E5" t="s">
        <v>1484</v>
      </c>
    </row>
    <row r="6" spans="1:5" x14ac:dyDescent="0.25">
      <c r="A6" t="s">
        <v>1483</v>
      </c>
      <c r="B6" s="19">
        <v>10</v>
      </c>
      <c r="C6" t="s">
        <v>57</v>
      </c>
      <c r="D6">
        <f>'СПИСОК ИНГРИДИЕНТОВ'!C35</f>
        <v>1</v>
      </c>
      <c r="E6" t="s">
        <v>1485</v>
      </c>
    </row>
    <row r="7" spans="1:5" x14ac:dyDescent="0.25">
      <c r="A7" t="s">
        <v>39</v>
      </c>
      <c r="B7" s="19">
        <v>5</v>
      </c>
      <c r="C7" t="s">
        <v>1488</v>
      </c>
      <c r="D7">
        <f>'СПИСОК ИНГРИДИЕНТОВ'!C17</f>
        <v>1</v>
      </c>
      <c r="E7" t="s">
        <v>1486</v>
      </c>
    </row>
    <row r="8" spans="1:5" x14ac:dyDescent="0.25">
      <c r="A8" t="s">
        <v>72</v>
      </c>
      <c r="B8" s="19">
        <v>30</v>
      </c>
      <c r="C8" t="s">
        <v>57</v>
      </c>
    </row>
    <row r="12" spans="1:5" x14ac:dyDescent="0.25">
      <c r="A12" t="s">
        <v>1297</v>
      </c>
    </row>
  </sheetData>
  <conditionalFormatting sqref="D4:D7">
    <cfRule type="cellIs" dxfId="1" priority="11" operator="equal">
      <formula>0</formula>
    </cfRule>
    <cfRule type="cellIs" dxfId="0" priority="12" operator="greaterThan">
      <formula>0</formula>
    </cfRule>
  </conditionalFormatting>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8"/>
  <sheetViews>
    <sheetView workbookViewId="0">
      <selection activeCell="A8" sqref="A8"/>
    </sheetView>
  </sheetViews>
  <sheetFormatPr defaultRowHeight="15" x14ac:dyDescent="0.25"/>
  <sheetData>
    <row r="2" spans="1:1" x14ac:dyDescent="0.25">
      <c r="A2" s="11" t="s">
        <v>1303</v>
      </c>
    </row>
    <row r="4" spans="1:1" x14ac:dyDescent="0.25">
      <c r="A4" s="11" t="s">
        <v>1304</v>
      </c>
    </row>
    <row r="8" spans="1:1" x14ac:dyDescent="0.25">
      <c r="A8" s="11" t="s">
        <v>1305</v>
      </c>
    </row>
  </sheetData>
  <pageMargins left="0.7" right="0.7" top="0.75" bottom="0.75" header="0.3" footer="0.3"/>
  <pageSetup paperSize="9" orientation="portrait" horizontalDpi="300" verticalDpi="3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7"/>
  <sheetViews>
    <sheetView topLeftCell="A31" workbookViewId="0">
      <selection activeCell="A55" sqref="A55"/>
    </sheetView>
  </sheetViews>
  <sheetFormatPr defaultRowHeight="15" x14ac:dyDescent="0.25"/>
  <sheetData>
    <row r="2" spans="1:1" x14ac:dyDescent="0.25">
      <c r="A2" t="s">
        <v>1308</v>
      </c>
    </row>
    <row r="3" spans="1:1" x14ac:dyDescent="0.25">
      <c r="A3" t="s">
        <v>1309</v>
      </c>
    </row>
    <row r="4" spans="1:1" x14ac:dyDescent="0.25">
      <c r="A4" t="s">
        <v>1310</v>
      </c>
    </row>
    <row r="5" spans="1:1" x14ac:dyDescent="0.25">
      <c r="A5" t="s">
        <v>1311</v>
      </c>
    </row>
    <row r="7" spans="1:1" x14ac:dyDescent="0.25">
      <c r="A7" t="s">
        <v>1312</v>
      </c>
    </row>
    <row r="8" spans="1:1" x14ac:dyDescent="0.25">
      <c r="A8" t="s">
        <v>1313</v>
      </c>
    </row>
    <row r="9" spans="1:1" x14ac:dyDescent="0.25">
      <c r="A9" t="s">
        <v>1314</v>
      </c>
    </row>
    <row r="10" spans="1:1" x14ac:dyDescent="0.25">
      <c r="A10" t="s">
        <v>1315</v>
      </c>
    </row>
    <row r="15" spans="1:1" x14ac:dyDescent="0.25">
      <c r="A15" t="s">
        <v>1316</v>
      </c>
    </row>
    <row r="16" spans="1:1" x14ac:dyDescent="0.25">
      <c r="A16" t="s">
        <v>1317</v>
      </c>
    </row>
    <row r="17" spans="1:1" x14ac:dyDescent="0.25">
      <c r="A17" t="s">
        <v>1318</v>
      </c>
    </row>
    <row r="18" spans="1:1" x14ac:dyDescent="0.25">
      <c r="A18" t="s">
        <v>1308</v>
      </c>
    </row>
    <row r="19" spans="1:1" x14ac:dyDescent="0.25">
      <c r="A19" t="s">
        <v>1319</v>
      </c>
    </row>
    <row r="20" spans="1:1" x14ac:dyDescent="0.25">
      <c r="A20" t="s">
        <v>1320</v>
      </c>
    </row>
    <row r="21" spans="1:1" x14ac:dyDescent="0.25">
      <c r="A21" t="s">
        <v>1321</v>
      </c>
    </row>
    <row r="28" spans="1:1" x14ac:dyDescent="0.25">
      <c r="A28" t="s">
        <v>1322</v>
      </c>
    </row>
    <row r="29" spans="1:1" x14ac:dyDescent="0.25">
      <c r="A29" t="s">
        <v>1323</v>
      </c>
    </row>
    <row r="30" spans="1:1" x14ac:dyDescent="0.25">
      <c r="A30" t="s">
        <v>1324</v>
      </c>
    </row>
    <row r="31" spans="1:1" x14ac:dyDescent="0.25">
      <c r="A31" t="s">
        <v>1325</v>
      </c>
    </row>
    <row r="32" spans="1:1" x14ac:dyDescent="0.25">
      <c r="A32" t="s">
        <v>1326</v>
      </c>
    </row>
    <row r="33" spans="1:1" x14ac:dyDescent="0.25">
      <c r="A33" t="s">
        <v>1327</v>
      </c>
    </row>
    <row r="34" spans="1:1" x14ac:dyDescent="0.25">
      <c r="A34" t="s">
        <v>1328</v>
      </c>
    </row>
    <row r="35" spans="1:1" x14ac:dyDescent="0.25">
      <c r="A35" t="s">
        <v>1329</v>
      </c>
    </row>
    <row r="36" spans="1:1" x14ac:dyDescent="0.25">
      <c r="A36" t="s">
        <v>1330</v>
      </c>
    </row>
    <row r="37" spans="1:1" x14ac:dyDescent="0.25">
      <c r="A37" t="s">
        <v>1331</v>
      </c>
    </row>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
  <sheetViews>
    <sheetView workbookViewId="0">
      <selection activeCell="A7" sqref="A7"/>
    </sheetView>
  </sheetViews>
  <sheetFormatPr defaultRowHeight="15" x14ac:dyDescent="0.25"/>
  <sheetData>
    <row r="2" spans="1:1" x14ac:dyDescent="0.25">
      <c r="A2" t="s">
        <v>1333</v>
      </c>
    </row>
    <row r="3" spans="1:1" x14ac:dyDescent="0.25">
      <c r="A3" t="s">
        <v>1334</v>
      </c>
    </row>
    <row r="4" spans="1:1" x14ac:dyDescent="0.25">
      <c r="A4" t="s">
        <v>1335</v>
      </c>
    </row>
    <row r="5" spans="1:1" x14ac:dyDescent="0.25">
      <c r="A5" t="s">
        <v>1336</v>
      </c>
    </row>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I9" sqref="I9"/>
    </sheetView>
  </sheetViews>
  <sheetFormatPr defaultRowHeight="15" x14ac:dyDescent="0.25"/>
  <sheetData>
    <row r="2" spans="1:1" x14ac:dyDescent="0.25">
      <c r="A2" s="11" t="s">
        <v>1338</v>
      </c>
    </row>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topLeftCell="A55" workbookViewId="0"/>
  </sheetViews>
  <sheetFormatPr defaultRowHeight="15" x14ac:dyDescent="0.25"/>
  <sheetData>
    <row r="1" spans="1:2" s="6" customFormat="1" x14ac:dyDescent="0.25">
      <c r="B1" s="6" t="s">
        <v>1395</v>
      </c>
    </row>
    <row r="4" spans="1:2" x14ac:dyDescent="0.25">
      <c r="A4" t="s">
        <v>1396</v>
      </c>
    </row>
    <row r="5" spans="1:2" x14ac:dyDescent="0.25">
      <c r="A5" t="s">
        <v>1397</v>
      </c>
    </row>
    <row r="7" spans="1:2" x14ac:dyDescent="0.25">
      <c r="A7" t="s">
        <v>1398</v>
      </c>
    </row>
    <row r="9" spans="1:2" x14ac:dyDescent="0.25">
      <c r="A9" t="s">
        <v>1399</v>
      </c>
    </row>
    <row r="15" spans="1:2" x14ac:dyDescent="0.25">
      <c r="A15" t="s">
        <v>1400</v>
      </c>
    </row>
    <row r="16" spans="1:2" x14ac:dyDescent="0.25">
      <c r="A16" t="s">
        <v>1401</v>
      </c>
    </row>
    <row r="17" spans="1:1" x14ac:dyDescent="0.25">
      <c r="A17" t="s">
        <v>1402</v>
      </c>
    </row>
    <row r="18" spans="1:1" x14ac:dyDescent="0.25">
      <c r="A18" t="s">
        <v>1403</v>
      </c>
    </row>
    <row r="19" spans="1:1" x14ac:dyDescent="0.25">
      <c r="A19" t="s">
        <v>1404</v>
      </c>
    </row>
    <row r="20" spans="1:1" x14ac:dyDescent="0.25">
      <c r="A20" t="s">
        <v>1405</v>
      </c>
    </row>
    <row r="21" spans="1:1" x14ac:dyDescent="0.25">
      <c r="A21" t="s">
        <v>1406</v>
      </c>
    </row>
    <row r="22" spans="1:1" x14ac:dyDescent="0.25">
      <c r="A22" t="s">
        <v>1407</v>
      </c>
    </row>
    <row r="23" spans="1:1" x14ac:dyDescent="0.25">
      <c r="A23" t="s">
        <v>1408</v>
      </c>
    </row>
    <row r="24" spans="1:1" x14ac:dyDescent="0.25">
      <c r="A24" t="s">
        <v>1409</v>
      </c>
    </row>
    <row r="25" spans="1:1" x14ac:dyDescent="0.25">
      <c r="A25" t="s">
        <v>1410</v>
      </c>
    </row>
    <row r="27" spans="1:1" x14ac:dyDescent="0.25">
      <c r="A27" t="s">
        <v>1411</v>
      </c>
    </row>
    <row r="28" spans="1:1" x14ac:dyDescent="0.25">
      <c r="A28" t="s">
        <v>1412</v>
      </c>
    </row>
    <row r="29" spans="1:1" x14ac:dyDescent="0.25">
      <c r="A29" t="s">
        <v>1413</v>
      </c>
    </row>
    <row r="30" spans="1:1" x14ac:dyDescent="0.25">
      <c r="A30" t="s">
        <v>1414</v>
      </c>
    </row>
    <row r="31" spans="1:1" x14ac:dyDescent="0.25">
      <c r="A31" t="s">
        <v>1415</v>
      </c>
    </row>
    <row r="32" spans="1:1" x14ac:dyDescent="0.25">
      <c r="A32" t="s">
        <v>1416</v>
      </c>
    </row>
    <row r="33" spans="1:1" x14ac:dyDescent="0.25">
      <c r="A33" t="s">
        <v>1417</v>
      </c>
    </row>
    <row r="34" spans="1:1" x14ac:dyDescent="0.25">
      <c r="A34" t="s">
        <v>1418</v>
      </c>
    </row>
    <row r="35" spans="1:1" x14ac:dyDescent="0.25">
      <c r="A35" t="s">
        <v>1419</v>
      </c>
    </row>
    <row r="36" spans="1:1" x14ac:dyDescent="0.25">
      <c r="A36" t="s">
        <v>1420</v>
      </c>
    </row>
    <row r="37" spans="1:1" x14ac:dyDescent="0.25">
      <c r="A37" t="s">
        <v>1421</v>
      </c>
    </row>
    <row r="38" spans="1:1" x14ac:dyDescent="0.25">
      <c r="A38" t="s">
        <v>1422</v>
      </c>
    </row>
    <row r="39" spans="1:1" x14ac:dyDescent="0.25">
      <c r="A39" t="s">
        <v>1423</v>
      </c>
    </row>
    <row r="40" spans="1:1" x14ac:dyDescent="0.25">
      <c r="A40" t="s">
        <v>1424</v>
      </c>
    </row>
    <row r="41" spans="1:1" x14ac:dyDescent="0.25">
      <c r="A41" t="s">
        <v>1425</v>
      </c>
    </row>
    <row r="42" spans="1:1" x14ac:dyDescent="0.25">
      <c r="A42" t="s">
        <v>1426</v>
      </c>
    </row>
    <row r="43" spans="1:1" x14ac:dyDescent="0.25">
      <c r="A43" s="11" t="s">
        <v>1427</v>
      </c>
    </row>
    <row r="44" spans="1:1" x14ac:dyDescent="0.25">
      <c r="A44" t="s">
        <v>1428</v>
      </c>
    </row>
    <row r="45" spans="1:1" x14ac:dyDescent="0.25">
      <c r="A45" t="s">
        <v>1429</v>
      </c>
    </row>
    <row r="47" spans="1:1" x14ac:dyDescent="0.25">
      <c r="A47" t="s">
        <v>1430</v>
      </c>
    </row>
    <row r="48" spans="1:1" x14ac:dyDescent="0.25">
      <c r="A48" t="s">
        <v>1431</v>
      </c>
    </row>
    <row r="49" spans="1:1" x14ac:dyDescent="0.25">
      <c r="A49" t="s">
        <v>1432</v>
      </c>
    </row>
    <row r="50" spans="1:1" x14ac:dyDescent="0.25">
      <c r="A50" t="s">
        <v>1433</v>
      </c>
    </row>
    <row r="51" spans="1:1" x14ac:dyDescent="0.25">
      <c r="A51" t="s">
        <v>1434</v>
      </c>
    </row>
    <row r="52" spans="1:1" x14ac:dyDescent="0.25">
      <c r="A52" t="s">
        <v>1435</v>
      </c>
    </row>
    <row r="53" spans="1:1" x14ac:dyDescent="0.25">
      <c r="A53" t="s">
        <v>1436</v>
      </c>
    </row>
    <row r="55" spans="1:1" x14ac:dyDescent="0.25">
      <c r="A55" t="s">
        <v>1437</v>
      </c>
    </row>
    <row r="56" spans="1:1" x14ac:dyDescent="0.25">
      <c r="A56" t="s">
        <v>1438</v>
      </c>
    </row>
    <row r="57" spans="1:1" x14ac:dyDescent="0.25">
      <c r="A57" t="s">
        <v>1439</v>
      </c>
    </row>
    <row r="60" spans="1:1" x14ac:dyDescent="0.25">
      <c r="A60" t="s">
        <v>1440</v>
      </c>
    </row>
    <row r="61" spans="1:1" x14ac:dyDescent="0.25">
      <c r="A61" t="s">
        <v>1441</v>
      </c>
    </row>
    <row r="62" spans="1:1" x14ac:dyDescent="0.25">
      <c r="A62" t="s">
        <v>1442</v>
      </c>
    </row>
    <row r="63" spans="1:1" x14ac:dyDescent="0.25">
      <c r="A63" t="s">
        <v>1443</v>
      </c>
    </row>
    <row r="64" spans="1:1" x14ac:dyDescent="0.25">
      <c r="A64" t="s">
        <v>1444</v>
      </c>
    </row>
    <row r="65" spans="1:1" x14ac:dyDescent="0.25">
      <c r="A65" t="s">
        <v>1445</v>
      </c>
    </row>
    <row r="66" spans="1:1" x14ac:dyDescent="0.25">
      <c r="A66" t="s">
        <v>1446</v>
      </c>
    </row>
    <row r="67" spans="1:1" x14ac:dyDescent="0.25">
      <c r="A67" t="s">
        <v>1447</v>
      </c>
    </row>
    <row r="68" spans="1:1" x14ac:dyDescent="0.25">
      <c r="A68" t="s">
        <v>1448</v>
      </c>
    </row>
    <row r="69" spans="1:1" x14ac:dyDescent="0.25">
      <c r="A69" t="s">
        <v>1449</v>
      </c>
    </row>
    <row r="70" spans="1:1" x14ac:dyDescent="0.25">
      <c r="A70" t="s">
        <v>1450</v>
      </c>
    </row>
    <row r="71" spans="1:1" x14ac:dyDescent="0.25">
      <c r="A71" t="s">
        <v>1451</v>
      </c>
    </row>
    <row r="72" spans="1:1" x14ac:dyDescent="0.25">
      <c r="A72" t="s">
        <v>1452</v>
      </c>
    </row>
    <row r="73" spans="1:1" x14ac:dyDescent="0.25">
      <c r="A73" t="s">
        <v>1453</v>
      </c>
    </row>
    <row r="74" spans="1:1" x14ac:dyDescent="0.25">
      <c r="A74" t="s">
        <v>1454</v>
      </c>
    </row>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election activeCell="B6" sqref="B6"/>
    </sheetView>
  </sheetViews>
  <sheetFormatPr defaultRowHeight="15" x14ac:dyDescent="0.25"/>
  <sheetData>
    <row r="1" spans="1:2" s="6" customFormat="1" x14ac:dyDescent="0.25">
      <c r="A1" s="6">
        <v>1</v>
      </c>
      <c r="B1" s="6" t="s">
        <v>1463</v>
      </c>
    </row>
    <row r="3" spans="1:2" x14ac:dyDescent="0.25">
      <c r="A3" t="s">
        <v>1462</v>
      </c>
    </row>
    <row r="4" spans="1:2" x14ac:dyDescent="0.25">
      <c r="A4" t="s">
        <v>1461</v>
      </c>
    </row>
    <row r="7" spans="1:2" x14ac:dyDescent="0.25">
      <c r="A7" t="s">
        <v>1460</v>
      </c>
    </row>
    <row r="8" spans="1:2" x14ac:dyDescent="0.25">
      <c r="A8" t="s">
        <v>1459</v>
      </c>
    </row>
    <row r="11" spans="1:2" x14ac:dyDescent="0.25">
      <c r="A11" s="11" t="s">
        <v>1458</v>
      </c>
    </row>
    <row r="14" spans="1:2" x14ac:dyDescent="0.25">
      <c r="A14" t="s">
        <v>1457</v>
      </c>
    </row>
    <row r="18" spans="1:1" x14ac:dyDescent="0.25">
      <c r="A18" s="11" t="s">
        <v>1456</v>
      </c>
    </row>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heetViews>
  <sheetFormatPr defaultRowHeight="15" x14ac:dyDescent="0.25"/>
  <cols>
    <col min="1" max="1" width="13.140625" customWidth="1"/>
  </cols>
  <sheetData>
    <row r="1" spans="1:3" s="6" customFormat="1" x14ac:dyDescent="0.25">
      <c r="B1" s="6" t="s">
        <v>1465</v>
      </c>
    </row>
    <row r="6" spans="1:3" x14ac:dyDescent="0.25">
      <c r="B6" t="s">
        <v>1492</v>
      </c>
    </row>
    <row r="9" spans="1:3" x14ac:dyDescent="0.25">
      <c r="A9" s="11" t="s">
        <v>1491</v>
      </c>
    </row>
    <row r="13" spans="1:3" x14ac:dyDescent="0.25">
      <c r="A13" t="s">
        <v>1489</v>
      </c>
      <c r="B13" s="7">
        <v>1000</v>
      </c>
      <c r="C13" t="s">
        <v>55</v>
      </c>
    </row>
    <row r="14" spans="1:3" x14ac:dyDescent="0.25">
      <c r="A14" t="s">
        <v>1490</v>
      </c>
      <c r="B14" s="16">
        <v>5</v>
      </c>
      <c r="C14" t="s">
        <v>57</v>
      </c>
    </row>
    <row r="15" spans="1:3" x14ac:dyDescent="0.25">
      <c r="A15" t="s">
        <v>42</v>
      </c>
      <c r="B15" s="16">
        <f>B13/200</f>
        <v>5</v>
      </c>
      <c r="C15" t="s">
        <v>57</v>
      </c>
    </row>
    <row r="17" spans="1:1" x14ac:dyDescent="0.25">
      <c r="A17" t="s">
        <v>1466</v>
      </c>
    </row>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sheetViews>
  <sheetFormatPr defaultRowHeight="15" x14ac:dyDescent="0.25"/>
  <sheetData>
    <row r="1" spans="1:1" x14ac:dyDescent="0.25">
      <c r="A1" t="s">
        <v>1474</v>
      </c>
    </row>
    <row r="2" spans="1:1" x14ac:dyDescent="0.25">
      <c r="A2" t="s">
        <v>1473</v>
      </c>
    </row>
    <row r="3" spans="1:1" x14ac:dyDescent="0.25">
      <c r="A3" t="s">
        <v>1472</v>
      </c>
    </row>
    <row r="4" spans="1:1" x14ac:dyDescent="0.25">
      <c r="A4" t="s">
        <v>1471</v>
      </c>
    </row>
    <row r="8" spans="1:1" x14ac:dyDescent="0.25">
      <c r="A8" t="s">
        <v>1470</v>
      </c>
    </row>
    <row r="10" spans="1:1" x14ac:dyDescent="0.25">
      <c r="A10" s="11" t="s">
        <v>1469</v>
      </c>
    </row>
    <row r="13" spans="1:1" x14ac:dyDescent="0.25">
      <c r="A13" t="s">
        <v>1468</v>
      </c>
    </row>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7"/>
  <sheetViews>
    <sheetView topLeftCell="A31" workbookViewId="0">
      <selection activeCell="A42" sqref="A42:A48"/>
    </sheetView>
  </sheetViews>
  <sheetFormatPr defaultRowHeight="15" x14ac:dyDescent="0.25"/>
  <sheetData>
    <row r="2" spans="1:1" x14ac:dyDescent="0.25">
      <c r="A2" t="s">
        <v>1231</v>
      </c>
    </row>
    <row r="3" spans="1:1" x14ac:dyDescent="0.25">
      <c r="A3" t="s">
        <v>1232</v>
      </c>
    </row>
    <row r="4" spans="1:1" x14ac:dyDescent="0.25">
      <c r="A4" t="s">
        <v>1233</v>
      </c>
    </row>
    <row r="5" spans="1:1" x14ac:dyDescent="0.25">
      <c r="A5" t="s">
        <v>1234</v>
      </c>
    </row>
    <row r="6" spans="1:1" x14ac:dyDescent="0.25">
      <c r="A6" t="s">
        <v>1235</v>
      </c>
    </row>
    <row r="7" spans="1:1" x14ac:dyDescent="0.25">
      <c r="A7" t="s">
        <v>1236</v>
      </c>
    </row>
    <row r="8" spans="1:1" x14ac:dyDescent="0.25">
      <c r="A8" t="s">
        <v>1237</v>
      </c>
    </row>
    <row r="9" spans="1:1" x14ac:dyDescent="0.25">
      <c r="A9" t="s">
        <v>1238</v>
      </c>
    </row>
    <row r="10" spans="1:1" x14ac:dyDescent="0.25">
      <c r="A10" t="s">
        <v>1239</v>
      </c>
    </row>
    <row r="14" spans="1:1" x14ac:dyDescent="0.25">
      <c r="A14" t="s">
        <v>1285</v>
      </c>
    </row>
    <row r="15" spans="1:1" x14ac:dyDescent="0.25">
      <c r="A15" t="s">
        <v>1286</v>
      </c>
    </row>
    <row r="16" spans="1:1" x14ac:dyDescent="0.25">
      <c r="A16" t="s">
        <v>1287</v>
      </c>
    </row>
    <row r="17" spans="1:1" x14ac:dyDescent="0.25">
      <c r="A17" t="s">
        <v>1288</v>
      </c>
    </row>
    <row r="18" spans="1:1" x14ac:dyDescent="0.25">
      <c r="A18" t="s">
        <v>1289</v>
      </c>
    </row>
    <row r="19" spans="1:1" x14ac:dyDescent="0.25">
      <c r="A19" t="s">
        <v>1290</v>
      </c>
    </row>
    <row r="20" spans="1:1" x14ac:dyDescent="0.25">
      <c r="A20" t="s">
        <v>1291</v>
      </c>
    </row>
    <row r="21" spans="1:1" x14ac:dyDescent="0.25">
      <c r="A21" t="s">
        <v>1292</v>
      </c>
    </row>
    <row r="22" spans="1:1" x14ac:dyDescent="0.25">
      <c r="A22" t="s">
        <v>1293</v>
      </c>
    </row>
    <row r="23" spans="1:1" x14ac:dyDescent="0.25">
      <c r="A23" t="s">
        <v>1294</v>
      </c>
    </row>
    <row r="30" spans="1:1" x14ac:dyDescent="0.25">
      <c r="A30" s="11" t="s">
        <v>1298</v>
      </c>
    </row>
    <row r="31" spans="1:1" x14ac:dyDescent="0.25">
      <c r="A31" t="s">
        <v>1299</v>
      </c>
    </row>
    <row r="32" spans="1:1" x14ac:dyDescent="0.25">
      <c r="A32" t="s">
        <v>1300</v>
      </c>
    </row>
    <row r="33" spans="1:1" x14ac:dyDescent="0.25">
      <c r="A33" t="s">
        <v>1301</v>
      </c>
    </row>
    <row r="37" spans="1:1" x14ac:dyDescent="0.25">
      <c r="A37" s="11" t="s">
        <v>1306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workbookViewId="0"/>
  </sheetViews>
  <sheetFormatPr defaultRowHeight="15" x14ac:dyDescent="0.25"/>
  <sheetData>
    <row r="1" spans="1:1" s="12" customFormat="1" x14ac:dyDescent="0.25">
      <c r="A1" s="12" t="s">
        <v>1393</v>
      </c>
    </row>
    <row r="4" spans="1:1" x14ac:dyDescent="0.25">
      <c r="A4" s="11" t="s">
        <v>1392</v>
      </c>
    </row>
    <row r="8" spans="1:1" x14ac:dyDescent="0.25">
      <c r="A8" t="s">
        <v>1391</v>
      </c>
    </row>
    <row r="12" spans="1:1" x14ac:dyDescent="0.25">
      <c r="A12" t="s">
        <v>1390</v>
      </c>
    </row>
    <row r="15" spans="1:1" x14ac:dyDescent="0.25">
      <c r="A15" t="s">
        <v>1389</v>
      </c>
    </row>
    <row r="18" spans="1:1" x14ac:dyDescent="0.25">
      <c r="A18" t="s">
        <v>1388</v>
      </c>
    </row>
    <row r="21" spans="1:1" x14ac:dyDescent="0.25">
      <c r="A21" t="s">
        <v>1387</v>
      </c>
    </row>
    <row r="22" spans="1:1" x14ac:dyDescent="0.25">
      <c r="A22" t="s">
        <v>1386</v>
      </c>
    </row>
    <row r="25" spans="1:1" x14ac:dyDescent="0.25">
      <c r="A25" s="11" t="s">
        <v>1385</v>
      </c>
    </row>
    <row r="28" spans="1:1" x14ac:dyDescent="0.25">
      <c r="A28" s="11" t="s">
        <v>1384</v>
      </c>
    </row>
  </sheetData>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72"/>
  <sheetViews>
    <sheetView workbookViewId="0">
      <selection activeCell="A2" sqref="A2"/>
    </sheetView>
  </sheetViews>
  <sheetFormatPr defaultRowHeight="15" x14ac:dyDescent="0.25"/>
  <sheetData>
    <row r="6" spans="1:1" x14ac:dyDescent="0.25">
      <c r="A6" t="s">
        <v>784</v>
      </c>
    </row>
    <row r="10" spans="1:1" x14ac:dyDescent="0.25">
      <c r="A10" t="s">
        <v>785</v>
      </c>
    </row>
    <row r="11" spans="1:1" x14ac:dyDescent="0.25">
      <c r="A11" t="s">
        <v>786</v>
      </c>
    </row>
    <row r="14" spans="1:1" x14ac:dyDescent="0.25">
      <c r="A14" t="s">
        <v>787</v>
      </c>
    </row>
    <row r="15" spans="1:1" x14ac:dyDescent="0.25">
      <c r="A15" t="s">
        <v>788</v>
      </c>
    </row>
    <row r="16" spans="1:1" x14ac:dyDescent="0.25">
      <c r="A16" t="s">
        <v>789</v>
      </c>
    </row>
    <row r="17" spans="1:1" x14ac:dyDescent="0.25">
      <c r="A17" t="s">
        <v>790</v>
      </c>
    </row>
    <row r="18" spans="1:1" x14ac:dyDescent="0.25">
      <c r="A18" t="s">
        <v>791</v>
      </c>
    </row>
    <row r="19" spans="1:1" x14ac:dyDescent="0.25">
      <c r="A19" t="s">
        <v>792</v>
      </c>
    </row>
    <row r="20" spans="1:1" x14ac:dyDescent="0.25">
      <c r="A20" t="s">
        <v>793</v>
      </c>
    </row>
    <row r="21" spans="1:1" x14ac:dyDescent="0.25">
      <c r="A21" t="s">
        <v>794</v>
      </c>
    </row>
    <row r="22" spans="1:1" x14ac:dyDescent="0.25">
      <c r="A22" t="s">
        <v>795</v>
      </c>
    </row>
    <row r="23" spans="1:1" x14ac:dyDescent="0.25">
      <c r="A23" s="11" t="s">
        <v>796</v>
      </c>
    </row>
    <row r="24" spans="1:1" x14ac:dyDescent="0.25">
      <c r="A24" t="s">
        <v>797</v>
      </c>
    </row>
    <row r="25" spans="1:1" x14ac:dyDescent="0.25">
      <c r="A25" t="s">
        <v>798</v>
      </c>
    </row>
    <row r="26" spans="1:1" x14ac:dyDescent="0.25">
      <c r="A26" t="s">
        <v>799</v>
      </c>
    </row>
    <row r="27" spans="1:1" x14ac:dyDescent="0.25">
      <c r="A27" t="s">
        <v>800</v>
      </c>
    </row>
    <row r="28" spans="1:1" x14ac:dyDescent="0.25">
      <c r="A28" t="s">
        <v>801</v>
      </c>
    </row>
    <row r="29" spans="1:1" x14ac:dyDescent="0.25">
      <c r="A29" t="s">
        <v>802</v>
      </c>
    </row>
    <row r="30" spans="1:1" x14ac:dyDescent="0.25">
      <c r="A30" t="s">
        <v>803</v>
      </c>
    </row>
    <row r="33" spans="1:1" x14ac:dyDescent="0.25">
      <c r="A33" t="s">
        <v>804</v>
      </c>
    </row>
    <row r="34" spans="1:1" x14ac:dyDescent="0.25">
      <c r="A34" t="s">
        <v>805</v>
      </c>
    </row>
    <row r="35" spans="1:1" x14ac:dyDescent="0.25">
      <c r="A35" t="s">
        <v>806</v>
      </c>
    </row>
    <row r="44" spans="1:1" x14ac:dyDescent="0.25">
      <c r="A44" t="s">
        <v>1223</v>
      </c>
    </row>
    <row r="45" spans="1:1" x14ac:dyDescent="0.25">
      <c r="A45" t="s">
        <v>1224</v>
      </c>
    </row>
    <row r="47" spans="1:1" x14ac:dyDescent="0.25">
      <c r="A47" t="s">
        <v>1225</v>
      </c>
    </row>
    <row r="49" spans="1:1" x14ac:dyDescent="0.25">
      <c r="A49" s="11" t="s">
        <v>1226</v>
      </c>
    </row>
    <row r="51" spans="1:1" x14ac:dyDescent="0.25">
      <c r="A51" t="s">
        <v>1227</v>
      </c>
    </row>
    <row r="55" spans="1:1" x14ac:dyDescent="0.25">
      <c r="A55" t="s">
        <v>1228</v>
      </c>
    </row>
    <row r="57" spans="1:1" x14ac:dyDescent="0.25">
      <c r="A57" t="s">
        <v>1229</v>
      </c>
    </row>
    <row r="59" spans="1:1" x14ac:dyDescent="0.25">
      <c r="A59" s="11" t="s">
        <v>1230</v>
      </c>
    </row>
    <row r="65" spans="1:1" x14ac:dyDescent="0.25">
      <c r="A65" t="s">
        <v>1284</v>
      </c>
    </row>
    <row r="72" spans="1:1" x14ac:dyDescent="0.25">
      <c r="A72" t="s">
        <v>1295</v>
      </c>
    </row>
  </sheetData>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heetViews>
  <sheetFormatPr defaultRowHeight="15" x14ac:dyDescent="0.25"/>
  <cols>
    <col min="1" max="1" width="12" bestFit="1" customWidth="1"/>
  </cols>
  <sheetData>
    <row r="1" spans="1:4" s="6" customFormat="1" ht="15.75" thickBot="1" x14ac:dyDescent="0.3">
      <c r="A1" s="5">
        <v>1</v>
      </c>
      <c r="B1" s="6" t="s">
        <v>54</v>
      </c>
    </row>
    <row r="3" spans="1:4" x14ac:dyDescent="0.25">
      <c r="A3" t="s">
        <v>58</v>
      </c>
      <c r="B3" s="7">
        <v>1000</v>
      </c>
      <c r="C3" t="s">
        <v>55</v>
      </c>
    </row>
    <row r="4" spans="1:4" x14ac:dyDescent="0.25">
      <c r="A4" t="s">
        <v>56</v>
      </c>
      <c r="B4" s="16">
        <f>B3/20</f>
        <v>50</v>
      </c>
      <c r="C4" t="s">
        <v>57</v>
      </c>
      <c r="D4">
        <f>'СПИСОК ИНГРИДИЕНТОВ'!C33</f>
        <v>0</v>
      </c>
    </row>
    <row r="6" spans="1:4" x14ac:dyDescent="0.25">
      <c r="A6" s="25" t="s">
        <v>1339</v>
      </c>
      <c r="B6" s="25"/>
      <c r="C6" s="25"/>
      <c r="D6" s="25"/>
    </row>
    <row r="7" spans="1:4" x14ac:dyDescent="0.25">
      <c r="A7" s="25" t="s">
        <v>1340</v>
      </c>
      <c r="B7" s="25"/>
      <c r="C7" s="25"/>
      <c r="D7" s="25"/>
    </row>
    <row r="8" spans="1:4" x14ac:dyDescent="0.25">
      <c r="A8" s="25" t="s">
        <v>341</v>
      </c>
      <c r="B8" s="25"/>
      <c r="C8" s="25"/>
      <c r="D8" s="25"/>
    </row>
    <row r="9" spans="1:4" x14ac:dyDescent="0.25">
      <c r="A9" s="24"/>
      <c r="B9" s="24"/>
      <c r="C9" s="24"/>
      <c r="D9" s="24"/>
    </row>
    <row r="10" spans="1:4" x14ac:dyDescent="0.25">
      <c r="A10" t="s">
        <v>75</v>
      </c>
      <c r="B10">
        <v>1</v>
      </c>
      <c r="C10" t="s">
        <v>340</v>
      </c>
      <c r="D10" s="24"/>
    </row>
    <row r="11" spans="1:4" x14ac:dyDescent="0.25">
      <c r="A11" t="s">
        <v>104</v>
      </c>
      <c r="B11">
        <v>5</v>
      </c>
      <c r="C11" t="s">
        <v>55</v>
      </c>
      <c r="D11" s="24"/>
    </row>
    <row r="13" spans="1:4" s="6" customFormat="1" x14ac:dyDescent="0.25"/>
  </sheetData>
  <conditionalFormatting sqref="D4">
    <cfRule type="cellIs" dxfId="65" priority="1" operator="equal">
      <formula>0</formula>
    </cfRule>
    <cfRule type="cellIs" dxfId="64" priority="2" operator="greater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workbookViewId="0">
      <selection activeCell="A3" sqref="A3:C7"/>
    </sheetView>
  </sheetViews>
  <sheetFormatPr defaultRowHeight="15" x14ac:dyDescent="0.25"/>
  <cols>
    <col min="1" max="1" width="17.7109375" customWidth="1"/>
    <col min="5" max="5" width="16.7109375" bestFit="1" customWidth="1"/>
  </cols>
  <sheetData>
    <row r="1" spans="1:7" s="6" customFormat="1" ht="15.75" thickBot="1" x14ac:dyDescent="0.3">
      <c r="A1" s="5">
        <v>2</v>
      </c>
      <c r="B1" s="6" t="s">
        <v>60</v>
      </c>
    </row>
    <row r="2" spans="1:7" x14ac:dyDescent="0.25">
      <c r="F2" t="s">
        <v>1475</v>
      </c>
    </row>
    <row r="3" spans="1:7" x14ac:dyDescent="0.25">
      <c r="A3" t="s">
        <v>1341</v>
      </c>
      <c r="B3" s="7">
        <v>3000</v>
      </c>
      <c r="C3" t="s">
        <v>55</v>
      </c>
      <c r="F3">
        <v>1000</v>
      </c>
    </row>
    <row r="4" spans="1:7" x14ac:dyDescent="0.25">
      <c r="A4" t="s">
        <v>61</v>
      </c>
      <c r="B4" s="16">
        <f>B3/100</f>
        <v>30</v>
      </c>
      <c r="C4" t="s">
        <v>57</v>
      </c>
      <c r="D4">
        <f>'СПИСОК ИНГРИДИЕНТОВ'!C7</f>
        <v>1</v>
      </c>
      <c r="F4" s="30">
        <f>F3/100</f>
        <v>10</v>
      </c>
    </row>
    <row r="5" spans="1:7" x14ac:dyDescent="0.25">
      <c r="A5" t="s">
        <v>42</v>
      </c>
      <c r="B5" s="16">
        <f>B3/200</f>
        <v>15</v>
      </c>
      <c r="C5" t="s">
        <v>57</v>
      </c>
      <c r="D5">
        <f>'СПИСОК ИНГРИДИЕНТОВ'!C12</f>
        <v>1</v>
      </c>
      <c r="F5" s="30">
        <f>F3/200</f>
        <v>5</v>
      </c>
    </row>
    <row r="6" spans="1:7" x14ac:dyDescent="0.25">
      <c r="A6" t="s">
        <v>62</v>
      </c>
      <c r="B6" s="16">
        <f>B3/200</f>
        <v>15</v>
      </c>
      <c r="C6" t="s">
        <v>57</v>
      </c>
      <c r="D6">
        <f>'СПИСОК ИНГРИДИЕНТОВ'!C8</f>
        <v>1</v>
      </c>
      <c r="F6" s="30">
        <f>F3/200</f>
        <v>5</v>
      </c>
    </row>
    <row r="7" spans="1:7" x14ac:dyDescent="0.25">
      <c r="A7" t="s">
        <v>63</v>
      </c>
      <c r="B7" s="16">
        <f>B3/200</f>
        <v>15</v>
      </c>
      <c r="C7" t="s">
        <v>57</v>
      </c>
      <c r="D7">
        <f>'СПИСОК ИНГРИДИЕНТОВ'!C37</f>
        <v>1</v>
      </c>
      <c r="F7" s="30"/>
    </row>
    <row r="8" spans="1:7" s="9" customFormat="1" x14ac:dyDescent="0.25">
      <c r="A8" s="9" t="s">
        <v>64</v>
      </c>
      <c r="B8" s="17">
        <f>B3/100</f>
        <v>30</v>
      </c>
      <c r="C8" s="9" t="s">
        <v>55</v>
      </c>
      <c r="D8" s="10" t="s">
        <v>65</v>
      </c>
      <c r="F8" s="30"/>
    </row>
    <row r="9" spans="1:7" s="9" customFormat="1" x14ac:dyDescent="0.25">
      <c r="B9" s="17"/>
      <c r="D9" s="10"/>
      <c r="E9" s="9" t="s">
        <v>50</v>
      </c>
      <c r="F9" s="30">
        <f>F3/600</f>
        <v>1.6666666666666667</v>
      </c>
      <c r="G9" s="9" t="s">
        <v>115</v>
      </c>
    </row>
    <row r="10" spans="1:7" s="9" customFormat="1" x14ac:dyDescent="0.25">
      <c r="B10" s="17"/>
      <c r="D10" s="10"/>
      <c r="E10" s="9" t="s">
        <v>117</v>
      </c>
      <c r="F10" s="30">
        <f>F3/200</f>
        <v>5</v>
      </c>
      <c r="G10" s="9" t="s">
        <v>115</v>
      </c>
    </row>
    <row r="11" spans="1:7" s="9" customFormat="1" x14ac:dyDescent="0.25">
      <c r="B11" s="17"/>
      <c r="D11" s="10"/>
      <c r="F11" s="16"/>
    </row>
    <row r="12" spans="1:7" s="9" customFormat="1" x14ac:dyDescent="0.25">
      <c r="B12" s="17"/>
      <c r="D12" s="10"/>
      <c r="E12" s="9" t="s">
        <v>11</v>
      </c>
      <c r="F12" s="16">
        <f>F3/200</f>
        <v>5</v>
      </c>
      <c r="G12" s="9" t="s">
        <v>55</v>
      </c>
    </row>
    <row r="13" spans="1:7" s="9" customFormat="1" x14ac:dyDescent="0.25">
      <c r="B13" s="17"/>
      <c r="D13" s="10"/>
      <c r="E13" s="9" t="s">
        <v>212</v>
      </c>
      <c r="F13" s="9">
        <v>0.04</v>
      </c>
      <c r="G13" s="9" t="s">
        <v>116</v>
      </c>
    </row>
    <row r="14" spans="1:7" s="9" customFormat="1" x14ac:dyDescent="0.25">
      <c r="B14" s="17"/>
      <c r="D14" s="10"/>
      <c r="E14" s="9" t="s">
        <v>40</v>
      </c>
      <c r="F14" s="16">
        <v>0.05</v>
      </c>
      <c r="G14" s="9" t="s">
        <v>116</v>
      </c>
    </row>
    <row r="16" spans="1:7" x14ac:dyDescent="0.25">
      <c r="A16" t="s">
        <v>66</v>
      </c>
    </row>
    <row r="18" spans="1:5" s="26" customFormat="1" x14ac:dyDescent="0.25"/>
    <row r="22" spans="1:5" x14ac:dyDescent="0.25">
      <c r="A22" t="s">
        <v>1348</v>
      </c>
    </row>
    <row r="23" spans="1:5" x14ac:dyDescent="0.25">
      <c r="A23" t="s">
        <v>1347</v>
      </c>
      <c r="E23" t="s">
        <v>1349</v>
      </c>
    </row>
    <row r="24" spans="1:5" x14ac:dyDescent="0.25">
      <c r="A24" t="s">
        <v>1346</v>
      </c>
    </row>
    <row r="25" spans="1:5" x14ac:dyDescent="0.25">
      <c r="A25" t="s">
        <v>1345</v>
      </c>
    </row>
    <row r="26" spans="1:5" x14ac:dyDescent="0.25">
      <c r="A26" t="s">
        <v>1344</v>
      </c>
    </row>
    <row r="28" spans="1:5" x14ac:dyDescent="0.25">
      <c r="A28" t="s">
        <v>1343</v>
      </c>
    </row>
    <row r="32" spans="1:5" x14ac:dyDescent="0.25">
      <c r="A32" s="11" t="s">
        <v>1342</v>
      </c>
    </row>
  </sheetData>
  <conditionalFormatting sqref="D4:D7">
    <cfRule type="cellIs" dxfId="63" priority="1" operator="equal">
      <formula>0</formula>
    </cfRule>
    <cfRule type="cellIs" dxfId="62" priority="2" operator="greaterThan">
      <formula>0</formula>
    </cfRule>
  </conditionalFormatting>
  <hyperlinks>
    <hyperlink ref="D8" location="'Сахарный колер'!A1" display="ссылка"/>
  </hyperlink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A3" sqref="A3:D9"/>
    </sheetView>
  </sheetViews>
  <sheetFormatPr defaultRowHeight="15" x14ac:dyDescent="0.25"/>
  <cols>
    <col min="1" max="1" width="23.140625" customWidth="1"/>
  </cols>
  <sheetData>
    <row r="1" spans="1:5" s="6" customFormat="1" ht="15.75" thickBot="1" x14ac:dyDescent="0.3">
      <c r="A1" s="5">
        <v>3</v>
      </c>
      <c r="B1" s="6" t="s">
        <v>74</v>
      </c>
    </row>
    <row r="3" spans="1:5" x14ac:dyDescent="0.25">
      <c r="A3" s="24" t="s">
        <v>75</v>
      </c>
      <c r="B3" s="13">
        <v>3000</v>
      </c>
      <c r="C3" s="8" t="s">
        <v>55</v>
      </c>
      <c r="D3" s="8"/>
    </row>
    <row r="4" spans="1:5" x14ac:dyDescent="0.25">
      <c r="A4" t="s">
        <v>53</v>
      </c>
      <c r="B4" s="16">
        <f>B3/750</f>
        <v>4</v>
      </c>
      <c r="C4" t="s">
        <v>57</v>
      </c>
      <c r="D4">
        <f>'СПИСОК ИНГРИДИЕНТОВ'!C2</f>
        <v>1</v>
      </c>
      <c r="E4">
        <f>B4/2</f>
        <v>2</v>
      </c>
    </row>
    <row r="5" spans="1:5" x14ac:dyDescent="0.25">
      <c r="A5" t="s">
        <v>52</v>
      </c>
      <c r="B5" s="16">
        <f>B3/3000</f>
        <v>1</v>
      </c>
      <c r="C5" t="s">
        <v>57</v>
      </c>
      <c r="D5">
        <f>'СПИСОК ИНГРИДИЕНТОВ'!C3</f>
        <v>1</v>
      </c>
      <c r="E5">
        <f t="shared" ref="E5:E9" si="0">B5/2</f>
        <v>0.5</v>
      </c>
    </row>
    <row r="6" spans="1:5" x14ac:dyDescent="0.25">
      <c r="A6" t="s">
        <v>31</v>
      </c>
      <c r="B6" s="16">
        <f>B3/6000</f>
        <v>0.5</v>
      </c>
      <c r="C6" t="s">
        <v>57</v>
      </c>
      <c r="D6">
        <f>'СПИСОК ИНГРИДИЕНТОВ'!C35</f>
        <v>1</v>
      </c>
      <c r="E6">
        <f t="shared" si="0"/>
        <v>0.25</v>
      </c>
    </row>
    <row r="7" spans="1:5" x14ac:dyDescent="0.25">
      <c r="A7" t="s">
        <v>40</v>
      </c>
      <c r="B7" s="16">
        <f>B3/15000</f>
        <v>0.2</v>
      </c>
      <c r="C7" t="s">
        <v>57</v>
      </c>
      <c r="D7">
        <f>'СПИСОК ИНГРИДИЕНТОВ'!C17</f>
        <v>1</v>
      </c>
      <c r="E7">
        <f t="shared" si="0"/>
        <v>0.1</v>
      </c>
    </row>
    <row r="8" spans="1:5" x14ac:dyDescent="0.25">
      <c r="A8" t="s">
        <v>29</v>
      </c>
      <c r="B8" s="16">
        <f>B3/6000</f>
        <v>0.5</v>
      </c>
      <c r="C8" t="s">
        <v>57</v>
      </c>
      <c r="D8">
        <f>'СПИСОК ИНГРИДИЕНТОВ'!C36</f>
        <v>1</v>
      </c>
      <c r="E8">
        <f t="shared" si="0"/>
        <v>0.25</v>
      </c>
    </row>
    <row r="9" spans="1:5" x14ac:dyDescent="0.25">
      <c r="A9" t="s">
        <v>72</v>
      </c>
      <c r="B9" s="16">
        <f>B3/250</f>
        <v>12</v>
      </c>
      <c r="C9" t="s">
        <v>57</v>
      </c>
      <c r="E9">
        <f t="shared" si="0"/>
        <v>6</v>
      </c>
    </row>
    <row r="11" spans="1:5" x14ac:dyDescent="0.25">
      <c r="A11" t="s">
        <v>76</v>
      </c>
    </row>
    <row r="12" spans="1:5" x14ac:dyDescent="0.25">
      <c r="A12" t="s">
        <v>77</v>
      </c>
    </row>
    <row r="13" spans="1:5" x14ac:dyDescent="0.25">
      <c r="A13" t="s">
        <v>78</v>
      </c>
    </row>
    <row r="15" spans="1:5" s="26" customFormat="1" x14ac:dyDescent="0.25"/>
  </sheetData>
  <conditionalFormatting sqref="D4:D8">
    <cfRule type="cellIs" dxfId="61" priority="1" operator="equal">
      <formula>0</formula>
    </cfRule>
    <cfRule type="cellIs" dxfId="60" priority="2" operator="greater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60</vt:i4>
      </vt:variant>
    </vt:vector>
  </HeadingPairs>
  <TitlesOfParts>
    <vt:vector size="60" baseType="lpstr">
      <vt:lpstr>ОГЛАВЛЕНИЕ</vt:lpstr>
      <vt:lpstr>Купить</vt:lpstr>
      <vt:lpstr>СПИСОК ИНГРИДИЕНТОВ</vt:lpstr>
      <vt:lpstr>Сахарный колер</vt:lpstr>
      <vt:lpstr>Кора дуба</vt:lpstr>
      <vt:lpstr>Общие моменты</vt:lpstr>
      <vt:lpstr>01. Настойка Расторопши</vt:lpstr>
      <vt:lpstr>02. Дубрава</vt:lpstr>
      <vt:lpstr>03. Анисовая</vt:lpstr>
      <vt:lpstr>04. Дубовая карамель</vt:lpstr>
      <vt:lpstr>05. Коньяк по латгальски</vt:lpstr>
      <vt:lpstr>06. Душистый дуб</vt:lpstr>
      <vt:lpstr>07. Перцовка</vt:lpstr>
      <vt:lpstr>08. Укропная</vt:lpstr>
      <vt:lpstr>09. </vt:lpstr>
      <vt:lpstr>10. Настойка на зернах кофе</vt:lpstr>
      <vt:lpstr>11. Можжевеловая</vt:lpstr>
      <vt:lpstr>12. Ерофеич </vt:lpstr>
      <vt:lpstr>13. Тминная</vt:lpstr>
      <vt:lpstr>14. Апельсиновая</vt:lpstr>
      <vt:lpstr>15. Грушевая</vt:lpstr>
      <vt:lpstr>16. Ананасовка</vt:lpstr>
      <vt:lpstr>17. Рябиновая</vt:lpstr>
      <vt:lpstr>18. Боярышник</vt:lpstr>
      <vt:lpstr>19. Яблочная</vt:lpstr>
      <vt:lpstr>20. Лимонная</vt:lpstr>
      <vt:lpstr>21. Лаймовая</vt:lpstr>
      <vt:lpstr>22. Крапивная</vt:lpstr>
      <vt:lpstr>23. Шиповник</vt:lpstr>
      <vt:lpstr>24. На шишках сосны</vt:lpstr>
      <vt:lpstr>25. Ржаная</vt:lpstr>
      <vt:lpstr>26. Грейпфрутовка</vt:lpstr>
      <vt:lpstr>27. Мелисента</vt:lpstr>
      <vt:lpstr>28. Черносливовая</vt:lpstr>
      <vt:lpstr>29. Калгановая</vt:lpstr>
      <vt:lpstr>30. Солодка</vt:lpstr>
      <vt:lpstr>31. Кедровая</vt:lpstr>
      <vt:lpstr>32. Хреновуха</vt:lpstr>
      <vt:lpstr>33. Бородинская</vt:lpstr>
      <vt:lpstr>34. Бехеровка</vt:lpstr>
      <vt:lpstr>35. Лимончелло</vt:lpstr>
      <vt:lpstr>36. Бейлис</vt:lpstr>
      <vt:lpstr>37. Ночино</vt:lpstr>
      <vt:lpstr>38. Кофейный</vt:lpstr>
      <vt:lpstr>39. Шоколадный</vt:lpstr>
      <vt:lpstr>40. Виноградовка</vt:lpstr>
      <vt:lpstr>41. Лимонный ликер</vt:lpstr>
      <vt:lpstr>42. Ангелика</vt:lpstr>
      <vt:lpstr>43. Имбирка янтарная</vt:lpstr>
      <vt:lpstr>44. Рыбацкая</vt:lpstr>
      <vt:lpstr>45. Мятная</vt:lpstr>
      <vt:lpstr>46. Горчичная</vt:lpstr>
      <vt:lpstr>47. Жасминовая</vt:lpstr>
      <vt:lpstr>48. Ольховая</vt:lpstr>
      <vt:lpstr>49. Полынная</vt:lpstr>
      <vt:lpstr>50. Мандариновая</vt:lpstr>
      <vt:lpstr>51. Липовая</vt:lpstr>
      <vt:lpstr>52. Старомосковская</vt:lpstr>
      <vt:lpstr>Лист10</vt:lpstr>
      <vt:lpstr>Лист2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Юзер</dc:creator>
  <cp:lastModifiedBy>Юзер</cp:lastModifiedBy>
  <dcterms:created xsi:type="dcterms:W3CDTF">2012-01-20T07:26:12Z</dcterms:created>
  <dcterms:modified xsi:type="dcterms:W3CDTF">2012-03-30T07:53:43Z</dcterms:modified>
</cp:coreProperties>
</file>