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14%" sheetId="4" r:id="rId1"/>
  </sheets>
  <calcPr calcId="125725"/>
</workbook>
</file>

<file path=xl/calcChain.xml><?xml version="1.0" encoding="utf-8"?>
<calcChain xmlns="http://schemas.openxmlformats.org/spreadsheetml/2006/main">
  <c r="J7" i="4"/>
  <c r="I6"/>
  <c r="F32"/>
  <c r="F7"/>
  <c r="F8" s="1"/>
  <c r="F9" s="1"/>
  <c r="G6"/>
  <c r="K6" s="1"/>
  <c r="D6"/>
  <c r="D7" s="1"/>
  <c r="C8" s="1"/>
  <c r="E6" l="1"/>
  <c r="D8"/>
  <c r="C9" s="1"/>
  <c r="G9" s="1"/>
  <c r="F10"/>
  <c r="G8"/>
  <c r="C7"/>
  <c r="H7"/>
  <c r="N6"/>
  <c r="L6"/>
  <c r="E7"/>
  <c r="I7" l="1"/>
  <c r="D9"/>
  <c r="D10" s="1"/>
  <c r="E8"/>
  <c r="F11"/>
  <c r="G7"/>
  <c r="O6"/>
  <c r="M6"/>
  <c r="E9" l="1"/>
  <c r="C10"/>
  <c r="G10" s="1"/>
  <c r="D11"/>
  <c r="E10"/>
  <c r="C11"/>
  <c r="G11" s="1"/>
  <c r="F12"/>
  <c r="C12" l="1"/>
  <c r="D12"/>
  <c r="E11"/>
  <c r="F13"/>
  <c r="G12"/>
  <c r="C13" l="1"/>
  <c r="G13" s="1"/>
  <c r="D13"/>
  <c r="E12"/>
  <c r="F14"/>
  <c r="C14" l="1"/>
  <c r="G14" s="1"/>
  <c r="D14"/>
  <c r="E13"/>
  <c r="F15"/>
  <c r="D15" l="1"/>
  <c r="E15" s="1"/>
  <c r="E14"/>
  <c r="C15"/>
  <c r="G15" s="1"/>
  <c r="F20" l="1"/>
  <c r="F21" s="1"/>
  <c r="F22" l="1"/>
  <c r="D20"/>
  <c r="C20"/>
  <c r="G20" s="1"/>
  <c r="F23" l="1"/>
  <c r="D21"/>
  <c r="C21"/>
  <c r="G21" s="1"/>
  <c r="E20"/>
  <c r="F24" l="1"/>
  <c r="D22"/>
  <c r="C22"/>
  <c r="G22" s="1"/>
  <c r="E21"/>
  <c r="F25" l="1"/>
  <c r="E22"/>
  <c r="D23"/>
  <c r="C23"/>
  <c r="G23" s="1"/>
  <c r="F26" l="1"/>
  <c r="D24"/>
  <c r="C24"/>
  <c r="G24" s="1"/>
  <c r="E23"/>
  <c r="E24" l="1"/>
  <c r="C25"/>
  <c r="G25" s="1"/>
  <c r="D25"/>
  <c r="F27"/>
  <c r="F28" s="1"/>
  <c r="E25" l="1"/>
  <c r="D26"/>
  <c r="C26"/>
  <c r="G26" s="1"/>
  <c r="C27" l="1"/>
  <c r="G27" s="1"/>
  <c r="D27"/>
  <c r="E26"/>
  <c r="C28" l="1"/>
  <c r="G28" s="1"/>
  <c r="D28"/>
  <c r="E27"/>
  <c r="C29" l="1"/>
  <c r="E28"/>
  <c r="K7" l="1"/>
  <c r="N7" l="1"/>
  <c r="L7"/>
  <c r="H8"/>
  <c r="J8"/>
  <c r="J9" s="1"/>
  <c r="J10" s="1"/>
  <c r="J11" s="1"/>
  <c r="J12" s="1"/>
  <c r="J13" s="1"/>
  <c r="J14" s="1"/>
  <c r="J15" s="1"/>
  <c r="J20" l="1"/>
  <c r="J21" s="1"/>
  <c r="J22" s="1"/>
  <c r="J23" s="1"/>
  <c r="J24" s="1"/>
  <c r="J25" s="1"/>
  <c r="J26" s="1"/>
  <c r="J27" s="1"/>
  <c r="J28" s="1"/>
  <c r="O7"/>
  <c r="M7"/>
  <c r="K8"/>
  <c r="H9" s="1"/>
  <c r="I8"/>
  <c r="K9" l="1"/>
  <c r="I9"/>
  <c r="N8"/>
  <c r="L8"/>
  <c r="O8" l="1"/>
  <c r="M8"/>
  <c r="L9"/>
  <c r="N9"/>
  <c r="H10"/>
  <c r="K10" l="1"/>
  <c r="I10"/>
  <c r="O9"/>
  <c r="M9"/>
  <c r="N10" l="1"/>
  <c r="L10"/>
  <c r="H11"/>
  <c r="O10" l="1"/>
  <c r="M10"/>
  <c r="K11"/>
  <c r="I11"/>
  <c r="H12"/>
  <c r="K12" l="1"/>
  <c r="I12"/>
  <c r="L11"/>
  <c r="N11"/>
  <c r="L12" l="1"/>
  <c r="N12"/>
  <c r="M11"/>
  <c r="O11"/>
  <c r="H13"/>
  <c r="I13" l="1"/>
  <c r="K13"/>
  <c r="H14" s="1"/>
  <c r="M12"/>
  <c r="O12"/>
  <c r="L13" l="1"/>
  <c r="N13"/>
  <c r="K14"/>
  <c r="H15" s="1"/>
  <c r="I14"/>
  <c r="M13" l="1"/>
  <c r="O13"/>
  <c r="K15"/>
  <c r="I15"/>
  <c r="H20"/>
  <c r="L14"/>
  <c r="N14"/>
  <c r="O14" l="1"/>
  <c r="M14"/>
  <c r="N15"/>
  <c r="L15"/>
  <c r="K20"/>
  <c r="I20"/>
  <c r="N20" l="1"/>
  <c r="L20"/>
  <c r="O15"/>
  <c r="M15"/>
  <c r="H21"/>
  <c r="K21" l="1"/>
  <c r="H22" s="1"/>
  <c r="I21"/>
  <c r="M20"/>
  <c r="O20"/>
  <c r="K22" l="1"/>
  <c r="H23" s="1"/>
  <c r="I22"/>
  <c r="N21"/>
  <c r="L21"/>
  <c r="M21" l="1"/>
  <c r="O21"/>
  <c r="K23"/>
  <c r="I23"/>
  <c r="N22"/>
  <c r="L22"/>
  <c r="L23" l="1"/>
  <c r="N23"/>
  <c r="O22"/>
  <c r="M22"/>
  <c r="H24"/>
  <c r="O23" l="1"/>
  <c r="M23"/>
  <c r="K24"/>
  <c r="H25" s="1"/>
  <c r="I24"/>
  <c r="K25" l="1"/>
  <c r="H26" s="1"/>
  <c r="I25"/>
  <c r="N24"/>
  <c r="L24"/>
  <c r="H27" l="1"/>
  <c r="I26"/>
  <c r="K26"/>
  <c r="M24"/>
  <c r="O24"/>
  <c r="N25"/>
  <c r="L25"/>
  <c r="H28" l="1"/>
  <c r="K27"/>
  <c r="I27"/>
  <c r="M25"/>
  <c r="O25"/>
  <c r="L26"/>
  <c r="M26" s="1"/>
  <c r="N26"/>
  <c r="I28" l="1"/>
  <c r="K28"/>
  <c r="L27"/>
  <c r="M27" s="1"/>
  <c r="N27"/>
  <c r="N28" l="1"/>
  <c r="L28"/>
  <c r="M28" s="1"/>
</calcChain>
</file>

<file path=xl/sharedStrings.xml><?xml version="1.0" encoding="utf-8"?>
<sst xmlns="http://schemas.openxmlformats.org/spreadsheetml/2006/main" count="45" uniqueCount="30">
  <si>
    <t>№</t>
  </si>
  <si>
    <t>дист., мл</t>
  </si>
  <si>
    <t>дист., %</t>
  </si>
  <si>
    <t>% в паре</t>
  </si>
  <si>
    <t>АС выход</t>
  </si>
  <si>
    <t>доля АС</t>
  </si>
  <si>
    <t>шаг АС</t>
  </si>
  <si>
    <t>коэф. АС</t>
  </si>
  <si>
    <t>ИА, гр.</t>
  </si>
  <si>
    <t>шаг ИА</t>
  </si>
  <si>
    <t>ИА дист</t>
  </si>
  <si>
    <t>доля ИА</t>
  </si>
  <si>
    <t>куб, гр/л</t>
  </si>
  <si>
    <t>ИА в струе</t>
  </si>
  <si>
    <t>крепость</t>
  </si>
  <si>
    <t>90.72</t>
  </si>
  <si>
    <t>-</t>
  </si>
  <si>
    <t>93.85</t>
  </si>
  <si>
    <t>V куб, мл</t>
  </si>
  <si>
    <t xml:space="preserve">в кубе,% </t>
  </si>
  <si>
    <t>в кубе, С°</t>
  </si>
  <si>
    <t>&lt; 100%</t>
  </si>
  <si>
    <t>АС куб, мл</t>
  </si>
  <si>
    <t>ИА дист, гр/л</t>
  </si>
  <si>
    <t>Крект. ИА</t>
  </si>
  <si>
    <t>98.97°C</t>
  </si>
  <si>
    <t>крект ИА</t>
  </si>
  <si>
    <t>III.</t>
  </si>
  <si>
    <t>II.</t>
  </si>
  <si>
    <t>I.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</si>
</sst>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%"/>
    <numFmt numFmtId="166" formatCode="0.00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0"/>
      <color theme="6" tint="-0.499984740745262"/>
      <name val="Calibri"/>
      <family val="2"/>
      <charset val="204"/>
      <scheme val="minor"/>
    </font>
    <font>
      <i/>
      <sz val="10"/>
      <color rgb="FFC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6" tint="-0.499984740745262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6" tint="-0.49998474074526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dashed">
        <color theme="0" tint="-0.499984740745262"/>
      </left>
      <right style="dashed">
        <color theme="0" tint="-0.499984740745262"/>
      </right>
      <top/>
      <bottom/>
      <diagonal/>
    </border>
    <border>
      <left style="dashed">
        <color theme="0" tint="-0.499984740745262"/>
      </left>
      <right style="dashed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499984740745262"/>
      </right>
      <top style="thin">
        <color indexed="64"/>
      </top>
      <bottom style="thin">
        <color indexed="64"/>
      </bottom>
      <diagonal/>
    </border>
    <border>
      <left style="dashed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499984740745262"/>
      </right>
      <top/>
      <bottom/>
      <diagonal/>
    </border>
    <border>
      <left style="dashed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 style="dashed">
        <color theme="0" tint="-0.499984740745262"/>
      </right>
      <top/>
      <bottom style="double">
        <color indexed="64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ouble">
        <color indexed="64"/>
      </bottom>
      <diagonal/>
    </border>
    <border>
      <left style="dashed">
        <color theme="0" tint="-0.499984740745262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6" tint="-0.499984740745262"/>
      </left>
      <right style="dashed">
        <color theme="0" tint="-0.499984740745262"/>
      </right>
      <top style="thin">
        <color theme="6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thin">
        <color theme="6" tint="-0.499984740745262"/>
      </right>
      <top style="thin">
        <color theme="6" tint="-0.499984740745262"/>
      </top>
      <bottom style="dashed">
        <color theme="0" tint="-0.499984740745262"/>
      </bottom>
      <diagonal/>
    </border>
    <border>
      <left style="thin">
        <color theme="6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thin">
        <color theme="6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6" tint="-0.499984740745262"/>
      </left>
      <right style="dashed">
        <color theme="0" tint="-0.499984740745262"/>
      </right>
      <top style="dashed">
        <color theme="0" tint="-0.499984740745262"/>
      </top>
      <bottom style="thin">
        <color theme="6" tint="-0.499984740745262"/>
      </bottom>
      <diagonal/>
    </border>
    <border>
      <left style="dashed">
        <color theme="0" tint="-0.499984740745262"/>
      </left>
      <right style="thin">
        <color theme="6" tint="-0.499984740745262"/>
      </right>
      <top style="dashed">
        <color theme="0" tint="-0.499984740745262"/>
      </top>
      <bottom style="thin">
        <color theme="6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1" fontId="0" fillId="0" borderId="0" xfId="0" applyNumberFormat="1" applyBorder="1" applyAlignment="1">
      <alignment vertical="center"/>
    </xf>
    <xf numFmtId="1" fontId="5" fillId="0" borderId="0" xfId="0" applyNumberFormat="1" applyFont="1" applyBorder="1" applyAlignment="1">
      <alignment horizontal="right" vertical="center"/>
    </xf>
    <xf numFmtId="9" fontId="5" fillId="0" borderId="0" xfId="1" applyFont="1" applyBorder="1" applyAlignment="1">
      <alignment horizontal="right" vertical="center"/>
    </xf>
    <xf numFmtId="164" fontId="5" fillId="0" borderId="0" xfId="0" applyNumberFormat="1" applyFont="1" applyBorder="1" applyAlignment="1">
      <alignment horizontal="right" vertical="center"/>
    </xf>
    <xf numFmtId="2" fontId="5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right" vertical="center"/>
    </xf>
    <xf numFmtId="9" fontId="6" fillId="0" borderId="0" xfId="1" applyFont="1" applyBorder="1" applyAlignment="1">
      <alignment horizontal="right" vertical="center"/>
    </xf>
    <xf numFmtId="1" fontId="0" fillId="0" borderId="1" xfId="0" applyNumberFormat="1" applyBorder="1" applyAlignment="1">
      <alignment vertical="center"/>
    </xf>
    <xf numFmtId="1" fontId="5" fillId="0" borderId="1" xfId="0" applyNumberFormat="1" applyFont="1" applyBorder="1" applyAlignment="1">
      <alignment horizontal="right" vertical="center"/>
    </xf>
    <xf numFmtId="9" fontId="5" fillId="0" borderId="1" xfId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right" vertical="center"/>
    </xf>
    <xf numFmtId="9" fontId="6" fillId="0" borderId="7" xfId="1" applyFont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5" fillId="0" borderId="1" xfId="1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vertical="center"/>
    </xf>
    <xf numFmtId="9" fontId="6" fillId="0" borderId="7" xfId="1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1" fontId="0" fillId="0" borderId="9" xfId="0" applyNumberFormat="1" applyBorder="1" applyAlignment="1">
      <alignment vertical="center"/>
    </xf>
    <xf numFmtId="1" fontId="9" fillId="0" borderId="9" xfId="0" applyNumberFormat="1" applyFont="1" applyBorder="1" applyAlignment="1">
      <alignment horizontal="right" vertical="center"/>
    </xf>
    <xf numFmtId="164" fontId="5" fillId="0" borderId="9" xfId="0" applyNumberFormat="1" applyFont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2" fontId="7" fillId="0" borderId="9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right" vertical="center"/>
    </xf>
    <xf numFmtId="0" fontId="10" fillId="2" borderId="3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vertical="center"/>
    </xf>
    <xf numFmtId="165" fontId="8" fillId="0" borderId="3" xfId="1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9" fontId="8" fillId="0" borderId="3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9" fontId="6" fillId="0" borderId="11" xfId="1" applyFont="1" applyBorder="1" applyAlignment="1">
      <alignment horizontal="right" vertical="center"/>
    </xf>
    <xf numFmtId="1" fontId="5" fillId="0" borderId="9" xfId="0" applyNumberFormat="1" applyFont="1" applyBorder="1" applyAlignment="1">
      <alignment horizontal="right" vertical="center"/>
    </xf>
    <xf numFmtId="9" fontId="5" fillId="0" borderId="9" xfId="1" applyFont="1" applyBorder="1" applyAlignment="1">
      <alignment horizontal="right" vertical="center"/>
    </xf>
    <xf numFmtId="9" fontId="6" fillId="0" borderId="10" xfId="1" applyNumberFormat="1" applyFont="1" applyBorder="1" applyAlignment="1">
      <alignment horizontal="right" vertical="center"/>
    </xf>
    <xf numFmtId="166" fontId="0" fillId="0" borderId="0" xfId="0" applyNumberFormat="1"/>
    <xf numFmtId="0" fontId="12" fillId="0" borderId="0" xfId="0" applyFont="1"/>
    <xf numFmtId="2" fontId="0" fillId="0" borderId="0" xfId="0" applyNumberFormat="1"/>
    <xf numFmtId="10" fontId="8" fillId="0" borderId="3" xfId="1" applyNumberFormat="1" applyFont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9" fillId="0" borderId="0" xfId="0" applyNumberFormat="1" applyFont="1" applyBorder="1" applyAlignment="1">
      <alignment horizontal="right" vertical="center"/>
    </xf>
    <xf numFmtId="9" fontId="5" fillId="0" borderId="0" xfId="1" applyNumberFormat="1" applyFont="1" applyBorder="1" applyAlignment="1">
      <alignment horizontal="right" vertical="center"/>
    </xf>
    <xf numFmtId="3" fontId="8" fillId="0" borderId="11" xfId="0" applyNumberFormat="1" applyFont="1" applyBorder="1" applyAlignment="1">
      <alignment vertical="center"/>
    </xf>
    <xf numFmtId="165" fontId="8" fillId="0" borderId="11" xfId="1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9" fontId="8" fillId="0" borderId="11" xfId="1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right" vertical="center"/>
    </xf>
    <xf numFmtId="2" fontId="7" fillId="0" borderId="11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right" vertical="center"/>
    </xf>
    <xf numFmtId="2" fontId="13" fillId="0" borderId="1" xfId="0" applyNumberFormat="1" applyFont="1" applyBorder="1" applyAlignment="1">
      <alignment horizontal="center" vertical="center"/>
    </xf>
    <xf numFmtId="2" fontId="13" fillId="0" borderId="9" xfId="0" applyNumberFormat="1" applyFont="1" applyBorder="1" applyAlignment="1">
      <alignment horizontal="center" vertical="center"/>
    </xf>
    <xf numFmtId="165" fontId="9" fillId="0" borderId="9" xfId="1" applyNumberFormat="1" applyFont="1" applyBorder="1" applyAlignment="1">
      <alignment horizontal="right" vertical="center"/>
    </xf>
    <xf numFmtId="164" fontId="14" fillId="0" borderId="1" xfId="0" applyNumberFormat="1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 vertical="center"/>
    </xf>
    <xf numFmtId="9" fontId="6" fillId="0" borderId="14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9" fontId="6" fillId="0" borderId="16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S32"/>
  <sheetViews>
    <sheetView tabSelected="1" zoomScale="107" zoomScaleNormal="107" workbookViewId="0">
      <selection activeCell="U15" sqref="U15"/>
    </sheetView>
  </sheetViews>
  <sheetFormatPr defaultRowHeight="15"/>
  <cols>
    <col min="1" max="1" width="5.85546875" customWidth="1"/>
    <col min="2" max="2" width="4.42578125" style="26" customWidth="1"/>
    <col min="3" max="3" width="10.42578125" bestFit="1" customWidth="1"/>
    <col min="4" max="4" width="9.140625" customWidth="1"/>
    <col min="8" max="8" width="10.140625" customWidth="1"/>
    <col min="10" max="10" width="10.7109375" customWidth="1"/>
    <col min="11" max="11" width="8.28515625" customWidth="1"/>
    <col min="13" max="13" width="12.7109375" bestFit="1" customWidth="1"/>
    <col min="14" max="14" width="10.42578125" bestFit="1" customWidth="1"/>
    <col min="16" max="16" width="5.140625" customWidth="1"/>
    <col min="17" max="17" width="9.85546875" customWidth="1"/>
    <col min="18" max="18" width="10.5703125" customWidth="1"/>
  </cols>
  <sheetData>
    <row r="2" spans="2:18">
      <c r="B2" s="57" t="s">
        <v>29</v>
      </c>
      <c r="C2" s="38" t="s">
        <v>18</v>
      </c>
      <c r="D2" s="39" t="s">
        <v>19</v>
      </c>
      <c r="E2" s="39" t="s">
        <v>20</v>
      </c>
      <c r="F2" s="38" t="s">
        <v>1</v>
      </c>
      <c r="G2" s="39" t="s">
        <v>2</v>
      </c>
      <c r="H2" s="39" t="s">
        <v>3</v>
      </c>
    </row>
    <row r="3" spans="2:18" ht="15.75" customHeight="1">
      <c r="C3" s="40">
        <v>7143</v>
      </c>
      <c r="D3" s="41">
        <v>0.14000000000000001</v>
      </c>
      <c r="E3" s="42" t="s">
        <v>15</v>
      </c>
      <c r="F3" s="45" t="s">
        <v>16</v>
      </c>
      <c r="G3" s="41" t="s">
        <v>16</v>
      </c>
      <c r="H3" s="43">
        <v>0.63</v>
      </c>
    </row>
    <row r="4" spans="2:18" ht="9.75" customHeight="1"/>
    <row r="5" spans="2:18">
      <c r="B5" s="24" t="s">
        <v>0</v>
      </c>
      <c r="C5" s="18" t="s">
        <v>22</v>
      </c>
      <c r="D5" s="18" t="s">
        <v>4</v>
      </c>
      <c r="E5" s="18" t="s">
        <v>5</v>
      </c>
      <c r="F5" s="19" t="s">
        <v>6</v>
      </c>
      <c r="G5" s="18" t="s">
        <v>7</v>
      </c>
      <c r="H5" s="20" t="s">
        <v>8</v>
      </c>
      <c r="I5" s="20" t="s">
        <v>12</v>
      </c>
      <c r="J5" s="21" t="s">
        <v>24</v>
      </c>
      <c r="K5" s="20" t="s">
        <v>9</v>
      </c>
      <c r="L5" s="20" t="s">
        <v>10</v>
      </c>
      <c r="M5" s="20" t="s">
        <v>23</v>
      </c>
      <c r="N5" s="20" t="s">
        <v>13</v>
      </c>
      <c r="O5" s="22" t="s">
        <v>11</v>
      </c>
      <c r="Q5" s="55" t="s">
        <v>14</v>
      </c>
      <c r="R5" s="56" t="s">
        <v>26</v>
      </c>
    </row>
    <row r="6" spans="2:18">
      <c r="B6" s="25">
        <v>1</v>
      </c>
      <c r="C6" s="10">
        <v>1000</v>
      </c>
      <c r="D6" s="11">
        <f>F6</f>
        <v>50</v>
      </c>
      <c r="E6" s="12">
        <f>D6/C6</f>
        <v>0.05</v>
      </c>
      <c r="F6" s="70">
        <v>50</v>
      </c>
      <c r="G6" s="14">
        <f>F6/C6</f>
        <v>0.05</v>
      </c>
      <c r="H6" s="71">
        <v>4</v>
      </c>
      <c r="I6" s="15">
        <f>H6/C6*1000</f>
        <v>4</v>
      </c>
      <c r="J6" s="67">
        <v>2.58</v>
      </c>
      <c r="K6" s="17">
        <f>H6*G6*J6</f>
        <v>0.51600000000000001</v>
      </c>
      <c r="L6" s="15">
        <f>K6</f>
        <v>0.51600000000000001</v>
      </c>
      <c r="M6" s="15">
        <f>L6/D6*1000</f>
        <v>10.32</v>
      </c>
      <c r="N6" s="15">
        <f>K6/F6*1000</f>
        <v>10.32</v>
      </c>
      <c r="O6" s="23">
        <f>L6/H6</f>
        <v>0.129</v>
      </c>
      <c r="Q6" s="72">
        <v>0.01</v>
      </c>
      <c r="R6" s="73">
        <v>3</v>
      </c>
    </row>
    <row r="7" spans="2:18">
      <c r="B7" s="25">
        <v>2</v>
      </c>
      <c r="C7" s="10">
        <f>$C$6-D6</f>
        <v>950</v>
      </c>
      <c r="D7" s="11">
        <f>D6+F6</f>
        <v>100</v>
      </c>
      <c r="E7" s="12">
        <f>D7/$C$6</f>
        <v>0.1</v>
      </c>
      <c r="F7" s="13">
        <f>F6</f>
        <v>50</v>
      </c>
      <c r="G7" s="14">
        <f>F7/C7</f>
        <v>5.2631578947368418E-2</v>
      </c>
      <c r="H7" s="15">
        <f>H6-K6</f>
        <v>3.484</v>
      </c>
      <c r="I7" s="15">
        <f>H7/C7*1000</f>
        <v>3.6673684210526316</v>
      </c>
      <c r="J7" s="16">
        <f>J6+($J$29-$J$6)/19</f>
        <v>2.6021052631578949</v>
      </c>
      <c r="K7" s="17">
        <f t="shared" ref="K7:K20" si="0">H7*G7*J7</f>
        <v>0.47714393351800555</v>
      </c>
      <c r="L7" s="15">
        <f>K7+L6</f>
        <v>0.99314393351800556</v>
      </c>
      <c r="M7" s="15">
        <f>L7/D7*1000</f>
        <v>9.9314393351800554</v>
      </c>
      <c r="N7" s="15">
        <f t="shared" ref="N7:N20" si="1">K7/F7*1000</f>
        <v>9.5428786703601105</v>
      </c>
      <c r="O7" s="23">
        <f>L7/$H$6</f>
        <v>0.24828598337950139</v>
      </c>
      <c r="Q7" s="72">
        <v>0.02</v>
      </c>
      <c r="R7" s="73">
        <v>2.95</v>
      </c>
    </row>
    <row r="8" spans="2:18">
      <c r="B8" s="25">
        <v>3</v>
      </c>
      <c r="C8" s="10">
        <f t="shared" ref="C8:C15" si="2">$C$6-D7</f>
        <v>900</v>
      </c>
      <c r="D8" s="11">
        <f t="shared" ref="D8:D15" si="3">D7+F7</f>
        <v>150</v>
      </c>
      <c r="E8" s="12">
        <f t="shared" ref="E8:E15" si="4">D8/$C$6</f>
        <v>0.15</v>
      </c>
      <c r="F8" s="13">
        <f t="shared" ref="F8:F15" si="5">F7</f>
        <v>50</v>
      </c>
      <c r="G8" s="14">
        <f t="shared" ref="G8:G15" si="6">F8/C8</f>
        <v>5.5555555555555552E-2</v>
      </c>
      <c r="H8" s="15">
        <f t="shared" ref="H8:H15" si="7">H7-K7</f>
        <v>3.0068560664819945</v>
      </c>
      <c r="I8" s="15">
        <f t="shared" ref="I8:I15" si="8">H8/C8*1000</f>
        <v>3.340951184979994</v>
      </c>
      <c r="J8" s="16">
        <f>J7+($J$29-$J$6)/19</f>
        <v>2.6242105263157898</v>
      </c>
      <c r="K8" s="17">
        <f t="shared" ref="K8:K15" si="9">H8*G8*J8</f>
        <v>0.43836796337658557</v>
      </c>
      <c r="L8" s="15">
        <f t="shared" ref="L8:L15" si="10">K8+L7</f>
        <v>1.431511896894591</v>
      </c>
      <c r="M8" s="15">
        <f t="shared" ref="M8:M15" si="11">L8/D8*1000</f>
        <v>9.5434126459639401</v>
      </c>
      <c r="N8" s="15">
        <f t="shared" ref="N8:N15" si="12">K8/F8*1000</f>
        <v>8.7673592675317114</v>
      </c>
      <c r="O8" s="23">
        <f t="shared" ref="O8:O15" si="13">L8/$H$6</f>
        <v>0.35787797422364775</v>
      </c>
      <c r="Q8" s="72">
        <v>0.03</v>
      </c>
      <c r="R8" s="73">
        <v>2.9</v>
      </c>
    </row>
    <row r="9" spans="2:18">
      <c r="B9" s="25">
        <v>4</v>
      </c>
      <c r="C9" s="10">
        <f t="shared" si="2"/>
        <v>850</v>
      </c>
      <c r="D9" s="11">
        <f t="shared" si="3"/>
        <v>200</v>
      </c>
      <c r="E9" s="12">
        <f t="shared" si="4"/>
        <v>0.2</v>
      </c>
      <c r="F9" s="13">
        <f t="shared" si="5"/>
        <v>50</v>
      </c>
      <c r="G9" s="14">
        <f t="shared" si="6"/>
        <v>5.8823529411764705E-2</v>
      </c>
      <c r="H9" s="15">
        <f t="shared" si="7"/>
        <v>2.568488103105409</v>
      </c>
      <c r="I9" s="15">
        <f t="shared" si="8"/>
        <v>3.0217507095357754</v>
      </c>
      <c r="J9" s="16">
        <f t="shared" ref="J9:J28" si="14">J8+($J$29-$J$6)/19</f>
        <v>2.6463157894736846</v>
      </c>
      <c r="K9" s="17">
        <f t="shared" si="9"/>
        <v>0.39982533072489163</v>
      </c>
      <c r="L9" s="15">
        <f t="shared" si="10"/>
        <v>1.8313372276194826</v>
      </c>
      <c r="M9" s="15">
        <f t="shared" si="11"/>
        <v>9.1566861380974132</v>
      </c>
      <c r="N9" s="15">
        <f t="shared" si="12"/>
        <v>7.9965066144978332</v>
      </c>
      <c r="O9" s="23">
        <f t="shared" si="13"/>
        <v>0.45783430690487065</v>
      </c>
      <c r="Q9" s="72">
        <v>0.04</v>
      </c>
      <c r="R9" s="73">
        <v>2.86</v>
      </c>
    </row>
    <row r="10" spans="2:18">
      <c r="B10" s="25">
        <v>5</v>
      </c>
      <c r="C10" s="10">
        <f t="shared" si="2"/>
        <v>800</v>
      </c>
      <c r="D10" s="11">
        <f t="shared" si="3"/>
        <v>250</v>
      </c>
      <c r="E10" s="12">
        <f t="shared" si="4"/>
        <v>0.25</v>
      </c>
      <c r="F10" s="13">
        <f t="shared" si="5"/>
        <v>50</v>
      </c>
      <c r="G10" s="14">
        <f t="shared" si="6"/>
        <v>6.25E-2</v>
      </c>
      <c r="H10" s="15">
        <f t="shared" si="7"/>
        <v>2.1686627723805172</v>
      </c>
      <c r="I10" s="15">
        <f t="shared" si="8"/>
        <v>2.7108284654756467</v>
      </c>
      <c r="J10" s="16">
        <f t="shared" si="14"/>
        <v>2.6684210526315795</v>
      </c>
      <c r="K10" s="17">
        <f t="shared" si="9"/>
        <v>0.36168158736740869</v>
      </c>
      <c r="L10" s="15">
        <f t="shared" si="10"/>
        <v>2.1930188149868912</v>
      </c>
      <c r="M10" s="15">
        <f t="shared" si="11"/>
        <v>8.7720752599475649</v>
      </c>
      <c r="N10" s="15">
        <f t="shared" si="12"/>
        <v>7.2336317473481735</v>
      </c>
      <c r="O10" s="23">
        <f t="shared" si="13"/>
        <v>0.5482547037467228</v>
      </c>
      <c r="Q10" s="72">
        <v>0.05</v>
      </c>
      <c r="R10" s="73">
        <v>2.8250000000000002</v>
      </c>
    </row>
    <row r="11" spans="2:18">
      <c r="B11" s="25">
        <v>6</v>
      </c>
      <c r="C11" s="10">
        <f t="shared" si="2"/>
        <v>750</v>
      </c>
      <c r="D11" s="11">
        <f t="shared" si="3"/>
        <v>300</v>
      </c>
      <c r="E11" s="12">
        <f t="shared" si="4"/>
        <v>0.3</v>
      </c>
      <c r="F11" s="13">
        <f t="shared" si="5"/>
        <v>50</v>
      </c>
      <c r="G11" s="14">
        <f t="shared" si="6"/>
        <v>6.6666666666666666E-2</v>
      </c>
      <c r="H11" s="15">
        <f t="shared" si="7"/>
        <v>1.8069811850131086</v>
      </c>
      <c r="I11" s="15">
        <f t="shared" si="8"/>
        <v>2.4093082466841445</v>
      </c>
      <c r="J11" s="16">
        <f t="shared" si="14"/>
        <v>2.6905263157894743</v>
      </c>
      <c r="K11" s="17">
        <f t="shared" si="9"/>
        <v>0.32411536202761448</v>
      </c>
      <c r="L11" s="15">
        <f t="shared" si="10"/>
        <v>2.5171341770145057</v>
      </c>
      <c r="M11" s="15">
        <f t="shared" si="11"/>
        <v>8.390447256715019</v>
      </c>
      <c r="N11" s="15">
        <f t="shared" si="12"/>
        <v>6.4823072405522897</v>
      </c>
      <c r="O11" s="23">
        <f t="shared" si="13"/>
        <v>0.62928354425362643</v>
      </c>
      <c r="Q11" s="72">
        <v>0.06</v>
      </c>
      <c r="R11" s="73">
        <v>2.7949999999999999</v>
      </c>
    </row>
    <row r="12" spans="2:18" ht="15.75" customHeight="1">
      <c r="B12" s="25">
        <v>7</v>
      </c>
      <c r="C12" s="10">
        <f t="shared" si="2"/>
        <v>700</v>
      </c>
      <c r="D12" s="11">
        <f t="shared" si="3"/>
        <v>350</v>
      </c>
      <c r="E12" s="12">
        <f t="shared" si="4"/>
        <v>0.35</v>
      </c>
      <c r="F12" s="13">
        <f t="shared" si="5"/>
        <v>50</v>
      </c>
      <c r="G12" s="14">
        <f t="shared" si="6"/>
        <v>7.1428571428571425E-2</v>
      </c>
      <c r="H12" s="15">
        <f t="shared" si="7"/>
        <v>1.4828658229854941</v>
      </c>
      <c r="I12" s="15">
        <f t="shared" si="8"/>
        <v>2.1183797471221344</v>
      </c>
      <c r="J12" s="16">
        <f t="shared" si="14"/>
        <v>2.7126315789473692</v>
      </c>
      <c r="K12" s="17">
        <f t="shared" si="9"/>
        <v>0.28731918991230221</v>
      </c>
      <c r="L12" s="15">
        <f t="shared" si="10"/>
        <v>2.8044533669268077</v>
      </c>
      <c r="M12" s="15">
        <f t="shared" si="11"/>
        <v>8.0127239055051653</v>
      </c>
      <c r="N12" s="15">
        <f t="shared" si="12"/>
        <v>5.7463837982460442</v>
      </c>
      <c r="O12" s="23">
        <f t="shared" si="13"/>
        <v>0.70111334173170192</v>
      </c>
      <c r="Q12" s="72">
        <v>7.0000000000000007E-2</v>
      </c>
      <c r="R12" s="73">
        <v>2.7749999999999999</v>
      </c>
    </row>
    <row r="13" spans="2:18" ht="15.75" customHeight="1">
      <c r="B13" s="25">
        <v>8</v>
      </c>
      <c r="C13" s="10">
        <f t="shared" si="2"/>
        <v>650</v>
      </c>
      <c r="D13" s="11">
        <f t="shared" si="3"/>
        <v>400</v>
      </c>
      <c r="E13" s="12">
        <f t="shared" si="4"/>
        <v>0.4</v>
      </c>
      <c r="F13" s="13">
        <f t="shared" si="5"/>
        <v>50</v>
      </c>
      <c r="G13" s="14">
        <f t="shared" si="6"/>
        <v>7.6923076923076927E-2</v>
      </c>
      <c r="H13" s="15">
        <f t="shared" si="7"/>
        <v>1.1955466330731919</v>
      </c>
      <c r="I13" s="15">
        <f t="shared" si="8"/>
        <v>1.8393025124202951</v>
      </c>
      <c r="J13" s="16">
        <f t="shared" si="14"/>
        <v>2.734736842105264</v>
      </c>
      <c r="K13" s="17">
        <f t="shared" si="9"/>
        <v>0.25150041722462779</v>
      </c>
      <c r="L13" s="15">
        <f t="shared" si="10"/>
        <v>3.0559537841514355</v>
      </c>
      <c r="M13" s="15">
        <f t="shared" si="11"/>
        <v>7.6398844603785889</v>
      </c>
      <c r="N13" s="15">
        <f t="shared" si="12"/>
        <v>5.0300083444925558</v>
      </c>
      <c r="O13" s="23">
        <f t="shared" si="13"/>
        <v>0.76398844603785887</v>
      </c>
      <c r="Q13" s="72">
        <v>0.08</v>
      </c>
      <c r="R13" s="73">
        <v>2.754</v>
      </c>
    </row>
    <row r="14" spans="2:18" ht="15.75" customHeight="1">
      <c r="B14" s="25">
        <v>9</v>
      </c>
      <c r="C14" s="10">
        <f t="shared" si="2"/>
        <v>600</v>
      </c>
      <c r="D14" s="11">
        <f t="shared" si="3"/>
        <v>450</v>
      </c>
      <c r="E14" s="12">
        <f t="shared" si="4"/>
        <v>0.45</v>
      </c>
      <c r="F14" s="13">
        <f t="shared" si="5"/>
        <v>50</v>
      </c>
      <c r="G14" s="14">
        <f t="shared" si="6"/>
        <v>8.3333333333333329E-2</v>
      </c>
      <c r="H14" s="15">
        <f t="shared" si="7"/>
        <v>0.94404621584856407</v>
      </c>
      <c r="I14" s="15">
        <f t="shared" si="8"/>
        <v>1.5734103597476068</v>
      </c>
      <c r="J14" s="16">
        <f>J13+($J$29-$J$6)/19</f>
        <v>2.7568421052631589</v>
      </c>
      <c r="K14" s="17">
        <f t="shared" si="9"/>
        <v>0.21688219643047282</v>
      </c>
      <c r="L14" s="15">
        <f t="shared" si="10"/>
        <v>3.2728359805819083</v>
      </c>
      <c r="M14" s="15">
        <f t="shared" si="11"/>
        <v>7.2729688457375739</v>
      </c>
      <c r="N14" s="15">
        <f t="shared" si="12"/>
        <v>4.3376439286094559</v>
      </c>
      <c r="O14" s="23">
        <f t="shared" si="13"/>
        <v>0.81820899514547707</v>
      </c>
      <c r="Q14" s="72">
        <v>0.09</v>
      </c>
      <c r="R14" s="73">
        <v>2.7440000000000002</v>
      </c>
    </row>
    <row r="15" spans="2:18" ht="15.75" customHeight="1" thickBot="1">
      <c r="B15" s="30">
        <v>10</v>
      </c>
      <c r="C15" s="31">
        <f t="shared" si="2"/>
        <v>550</v>
      </c>
      <c r="D15" s="32">
        <f t="shared" si="3"/>
        <v>500</v>
      </c>
      <c r="E15" s="69">
        <f t="shared" si="4"/>
        <v>0.5</v>
      </c>
      <c r="F15" s="33">
        <f t="shared" si="5"/>
        <v>50</v>
      </c>
      <c r="G15" s="34">
        <f t="shared" si="6"/>
        <v>9.0909090909090912E-2</v>
      </c>
      <c r="H15" s="35">
        <f t="shared" si="7"/>
        <v>0.72716401941809128</v>
      </c>
      <c r="I15" s="35">
        <f t="shared" si="8"/>
        <v>1.3221163989419842</v>
      </c>
      <c r="J15" s="36">
        <f t="shared" si="14"/>
        <v>2.7789473684210537</v>
      </c>
      <c r="K15" s="37">
        <f t="shared" si="9"/>
        <v>0.18370459437930736</v>
      </c>
      <c r="L15" s="35">
        <f t="shared" si="10"/>
        <v>3.4565405749612155</v>
      </c>
      <c r="M15" s="35">
        <f t="shared" si="11"/>
        <v>6.9130811499224309</v>
      </c>
      <c r="N15" s="35">
        <f t="shared" si="12"/>
        <v>3.6740918875861475</v>
      </c>
      <c r="O15" s="50">
        <f t="shared" si="13"/>
        <v>0.86413514374030387</v>
      </c>
      <c r="Q15" s="72">
        <v>0.1</v>
      </c>
      <c r="R15" s="73">
        <v>2.7250000000000001</v>
      </c>
    </row>
    <row r="16" spans="2:18" ht="15" customHeight="1" thickTop="1">
      <c r="B16" s="44"/>
      <c r="C16" s="1"/>
      <c r="D16" s="58"/>
      <c r="E16" s="59"/>
      <c r="F16" s="4"/>
      <c r="G16" s="5"/>
      <c r="H16" s="6"/>
      <c r="I16" s="6"/>
      <c r="J16" s="7"/>
      <c r="K16" s="8"/>
      <c r="L16" s="6"/>
      <c r="M16" s="6"/>
      <c r="N16" s="6"/>
      <c r="O16" s="9"/>
      <c r="Q16" s="72">
        <v>0.11</v>
      </c>
      <c r="R16" s="73">
        <v>2.7</v>
      </c>
    </row>
    <row r="17" spans="2:19" ht="17.25" customHeight="1">
      <c r="B17" s="57" t="s">
        <v>28</v>
      </c>
      <c r="C17" s="38" t="s">
        <v>18</v>
      </c>
      <c r="D17" s="39" t="s">
        <v>19</v>
      </c>
      <c r="E17" s="39" t="s">
        <v>20</v>
      </c>
      <c r="F17" s="38" t="s">
        <v>1</v>
      </c>
      <c r="G17" s="39" t="s">
        <v>2</v>
      </c>
      <c r="H17" s="39" t="s">
        <v>3</v>
      </c>
      <c r="I17" s="6"/>
      <c r="J17" s="7"/>
      <c r="K17" s="8"/>
      <c r="L17" s="6"/>
      <c r="M17" s="6"/>
      <c r="N17" s="6"/>
      <c r="O17" s="9"/>
      <c r="Q17" s="72">
        <v>0.12</v>
      </c>
      <c r="R17" s="73">
        <v>2.67</v>
      </c>
      <c r="S17" s="53"/>
    </row>
    <row r="18" spans="2:19" ht="15.75" customHeight="1">
      <c r="B18" s="44"/>
      <c r="C18" s="40">
        <v>6276</v>
      </c>
      <c r="D18" s="41">
        <v>0.08</v>
      </c>
      <c r="E18" s="42" t="s">
        <v>17</v>
      </c>
      <c r="F18" s="40">
        <v>878.6</v>
      </c>
      <c r="G18" s="41">
        <v>0.57050000000000001</v>
      </c>
      <c r="H18" s="43">
        <v>0.5</v>
      </c>
      <c r="I18" s="6"/>
      <c r="J18" s="7"/>
      <c r="K18" s="8"/>
      <c r="L18" s="6"/>
      <c r="M18" s="6"/>
      <c r="N18" s="6"/>
      <c r="O18" s="9"/>
      <c r="Q18" s="72">
        <v>0.13</v>
      </c>
      <c r="R18" s="73">
        <v>2.63</v>
      </c>
      <c r="S18" s="51"/>
    </row>
    <row r="19" spans="2:19" ht="15" customHeight="1" thickBot="1">
      <c r="B19" s="46"/>
      <c r="C19" s="60"/>
      <c r="D19" s="61"/>
      <c r="E19" s="62"/>
      <c r="F19" s="60"/>
      <c r="G19" s="61"/>
      <c r="H19" s="63"/>
      <c r="I19" s="64"/>
      <c r="J19" s="65"/>
      <c r="K19" s="66"/>
      <c r="L19" s="64"/>
      <c r="M19" s="64"/>
      <c r="N19" s="64"/>
      <c r="O19" s="47"/>
      <c r="Q19" s="72">
        <v>0.14000000000000001</v>
      </c>
      <c r="R19" s="73">
        <v>2.58</v>
      </c>
    </row>
    <row r="20" spans="2:19" ht="15" customHeight="1" thickTop="1">
      <c r="B20" s="25">
        <v>11</v>
      </c>
      <c r="C20" s="28">
        <f>$C$6-D15</f>
        <v>500</v>
      </c>
      <c r="D20" s="11">
        <f>D15+F15</f>
        <v>550</v>
      </c>
      <c r="E20" s="27">
        <f t="shared" ref="E20:E28" si="15">D20/$C$6</f>
        <v>0.55000000000000004</v>
      </c>
      <c r="F20" s="13">
        <f>F15</f>
        <v>50</v>
      </c>
      <c r="G20" s="14">
        <f t="shared" ref="G20:G28" si="16">F20/C20</f>
        <v>0.1</v>
      </c>
      <c r="H20" s="15">
        <f>H15-K15</f>
        <v>0.54345942503878386</v>
      </c>
      <c r="I20" s="15">
        <f t="shared" ref="I20:I28" si="17">H20/C20*1000</f>
        <v>1.0869188500775677</v>
      </c>
      <c r="J20" s="16">
        <f>J15+($J$29-$J$6)/19</f>
        <v>2.8010526315789486</v>
      </c>
      <c r="K20" s="17">
        <f t="shared" si="0"/>
        <v>0.15222584526612681</v>
      </c>
      <c r="L20" s="15">
        <f>K20+L15</f>
        <v>3.6087664202273424</v>
      </c>
      <c r="M20" s="15">
        <f t="shared" ref="M20:M28" si="18">L20/D20*1000</f>
        <v>6.5613934913224403</v>
      </c>
      <c r="N20" s="15">
        <f t="shared" si="1"/>
        <v>3.0445169053225363</v>
      </c>
      <c r="O20" s="23">
        <f t="shared" ref="O20:O25" si="19">L20/$H$6</f>
        <v>0.9021916050568356</v>
      </c>
      <c r="Q20" s="74">
        <v>0.15</v>
      </c>
      <c r="R20" s="75">
        <v>2.5299999999999998</v>
      </c>
    </row>
    <row r="21" spans="2:19">
      <c r="B21" s="25">
        <v>12</v>
      </c>
      <c r="C21" s="10">
        <f t="shared" ref="C21:C29" si="20">$C$6-D20</f>
        <v>450</v>
      </c>
      <c r="D21" s="11">
        <f t="shared" ref="D21:D28" si="21">D20+F20</f>
        <v>600</v>
      </c>
      <c r="E21" s="12">
        <f t="shared" si="15"/>
        <v>0.6</v>
      </c>
      <c r="F21" s="13">
        <f t="shared" ref="F21:F28" si="22">F20</f>
        <v>50</v>
      </c>
      <c r="G21" s="14">
        <f t="shared" si="16"/>
        <v>0.1111111111111111</v>
      </c>
      <c r="H21" s="15">
        <f t="shared" ref="H21:H28" si="23">H20-K20</f>
        <v>0.39123357977265705</v>
      </c>
      <c r="I21" s="15">
        <f t="shared" si="17"/>
        <v>0.86940795505034907</v>
      </c>
      <c r="J21" s="16">
        <f>J20+($J$29-$J$6)/19</f>
        <v>2.8231578947368434</v>
      </c>
      <c r="K21" s="17">
        <f t="shared" ref="K21:K28" si="24">H21*G21*J21</f>
        <v>0.12272379660237036</v>
      </c>
      <c r="L21" s="15">
        <f t="shared" ref="L21:L28" si="25">K21+L20</f>
        <v>3.7314902168297128</v>
      </c>
      <c r="M21" s="15">
        <f t="shared" si="18"/>
        <v>6.2191503613828552</v>
      </c>
      <c r="N21" s="15">
        <f t="shared" ref="N21:N28" si="26">K21/F21*1000</f>
        <v>2.4544759320474072</v>
      </c>
      <c r="O21" s="23">
        <f t="shared" si="19"/>
        <v>0.93287255420742821</v>
      </c>
    </row>
    <row r="22" spans="2:19">
      <c r="B22" s="25">
        <v>13</v>
      </c>
      <c r="C22" s="10">
        <f t="shared" si="20"/>
        <v>400</v>
      </c>
      <c r="D22" s="11">
        <f t="shared" si="21"/>
        <v>650</v>
      </c>
      <c r="E22" s="12">
        <f t="shared" si="15"/>
        <v>0.65</v>
      </c>
      <c r="F22" s="13">
        <f t="shared" si="22"/>
        <v>50</v>
      </c>
      <c r="G22" s="14">
        <f t="shared" si="16"/>
        <v>0.125</v>
      </c>
      <c r="H22" s="15">
        <f t="shared" si="23"/>
        <v>0.26850978317028668</v>
      </c>
      <c r="I22" s="15">
        <f t="shared" si="17"/>
        <v>0.67127445792571672</v>
      </c>
      <c r="J22" s="16">
        <f t="shared" si="14"/>
        <v>2.8452631578947383</v>
      </c>
      <c r="K22" s="17">
        <f t="shared" si="24"/>
        <v>9.5497624198590161E-2</v>
      </c>
      <c r="L22" s="15">
        <f t="shared" si="25"/>
        <v>3.8269878410283029</v>
      </c>
      <c r="M22" s="15">
        <f t="shared" si="18"/>
        <v>5.8876736015820041</v>
      </c>
      <c r="N22" s="15">
        <f t="shared" si="26"/>
        <v>1.9099524839718034</v>
      </c>
      <c r="O22" s="23">
        <f t="shared" si="19"/>
        <v>0.95674696025707573</v>
      </c>
    </row>
    <row r="23" spans="2:19">
      <c r="B23" s="25">
        <v>14</v>
      </c>
      <c r="C23" s="10">
        <f t="shared" si="20"/>
        <v>350</v>
      </c>
      <c r="D23" s="11">
        <f t="shared" si="21"/>
        <v>700</v>
      </c>
      <c r="E23" s="12">
        <f t="shared" si="15"/>
        <v>0.7</v>
      </c>
      <c r="F23" s="13">
        <f t="shared" si="22"/>
        <v>50</v>
      </c>
      <c r="G23" s="14">
        <f t="shared" si="16"/>
        <v>0.14285714285714285</v>
      </c>
      <c r="H23" s="15">
        <f t="shared" si="23"/>
        <v>0.17301215897169653</v>
      </c>
      <c r="I23" s="15">
        <f t="shared" si="17"/>
        <v>0.49432045420484727</v>
      </c>
      <c r="J23" s="16">
        <f t="shared" si="14"/>
        <v>2.8673684210526331</v>
      </c>
      <c r="K23" s="17">
        <f t="shared" si="24"/>
        <v>7.0869943013368658E-2</v>
      </c>
      <c r="L23" s="15">
        <f t="shared" si="25"/>
        <v>3.8978577840416717</v>
      </c>
      <c r="M23" s="15">
        <f t="shared" si="18"/>
        <v>5.5683682629166746</v>
      </c>
      <c r="N23" s="15">
        <f t="shared" si="26"/>
        <v>1.4173988602673733</v>
      </c>
      <c r="O23" s="29">
        <f t="shared" si="19"/>
        <v>0.97446444601041793</v>
      </c>
    </row>
    <row r="24" spans="2:19">
      <c r="B24" s="25">
        <v>15</v>
      </c>
      <c r="C24" s="10">
        <f t="shared" si="20"/>
        <v>300</v>
      </c>
      <c r="D24" s="11">
        <f t="shared" si="21"/>
        <v>750</v>
      </c>
      <c r="E24" s="12">
        <f t="shared" si="15"/>
        <v>0.75</v>
      </c>
      <c r="F24" s="13">
        <f t="shared" si="22"/>
        <v>50</v>
      </c>
      <c r="G24" s="14">
        <f t="shared" si="16"/>
        <v>0.16666666666666666</v>
      </c>
      <c r="H24" s="15">
        <f t="shared" si="23"/>
        <v>0.10214221595832787</v>
      </c>
      <c r="I24" s="15">
        <f t="shared" si="17"/>
        <v>0.34047405319442625</v>
      </c>
      <c r="J24" s="16">
        <f t="shared" si="14"/>
        <v>2.889473684210528</v>
      </c>
      <c r="K24" s="17">
        <f t="shared" si="24"/>
        <v>4.9189540843089498E-2</v>
      </c>
      <c r="L24" s="15">
        <f t="shared" si="25"/>
        <v>3.9470473248847613</v>
      </c>
      <c r="M24" s="15">
        <f t="shared" si="18"/>
        <v>5.2627297665130151</v>
      </c>
      <c r="N24" s="15">
        <f t="shared" si="26"/>
        <v>0.98379081686179004</v>
      </c>
      <c r="O24" s="29">
        <f t="shared" si="19"/>
        <v>0.98676183122119032</v>
      </c>
    </row>
    <row r="25" spans="2:19">
      <c r="B25" s="25">
        <v>16</v>
      </c>
      <c r="C25" s="10">
        <f t="shared" si="20"/>
        <v>250</v>
      </c>
      <c r="D25" s="11">
        <f t="shared" si="21"/>
        <v>800</v>
      </c>
      <c r="E25" s="12">
        <f t="shared" si="15"/>
        <v>0.8</v>
      </c>
      <c r="F25" s="13">
        <f t="shared" si="22"/>
        <v>50</v>
      </c>
      <c r="G25" s="14">
        <f t="shared" si="16"/>
        <v>0.2</v>
      </c>
      <c r="H25" s="15">
        <f t="shared" si="23"/>
        <v>5.2952675115238372E-2</v>
      </c>
      <c r="I25" s="15">
        <f t="shared" si="17"/>
        <v>0.21181070046095349</v>
      </c>
      <c r="J25" s="16">
        <f t="shared" si="14"/>
        <v>2.9115789473684228</v>
      </c>
      <c r="K25" s="17">
        <f t="shared" si="24"/>
        <v>3.0835178814473563E-2</v>
      </c>
      <c r="L25" s="15">
        <f t="shared" si="25"/>
        <v>3.9778825036992349</v>
      </c>
      <c r="M25" s="15">
        <f t="shared" si="18"/>
        <v>4.972353129624044</v>
      </c>
      <c r="N25" s="15">
        <f t="shared" si="26"/>
        <v>0.61670357628947126</v>
      </c>
      <c r="O25" s="29">
        <f t="shared" si="19"/>
        <v>0.99447062592480873</v>
      </c>
    </row>
    <row r="26" spans="2:19">
      <c r="B26" s="25">
        <v>17</v>
      </c>
      <c r="C26" s="10">
        <f t="shared" si="20"/>
        <v>200</v>
      </c>
      <c r="D26" s="11">
        <f t="shared" si="21"/>
        <v>850</v>
      </c>
      <c r="E26" s="12">
        <f t="shared" si="15"/>
        <v>0.85</v>
      </c>
      <c r="F26" s="13">
        <f t="shared" si="22"/>
        <v>50</v>
      </c>
      <c r="G26" s="14">
        <f t="shared" si="16"/>
        <v>0.25</v>
      </c>
      <c r="H26" s="15">
        <f t="shared" si="23"/>
        <v>2.2117496300764809E-2</v>
      </c>
      <c r="I26" s="15">
        <f t="shared" si="17"/>
        <v>0.11058748150382405</v>
      </c>
      <c r="J26" s="16">
        <f t="shared" si="14"/>
        <v>2.9336842105263177</v>
      </c>
      <c r="K26" s="17">
        <f t="shared" si="24"/>
        <v>1.622143741848199E-2</v>
      </c>
      <c r="L26" s="15">
        <f t="shared" si="25"/>
        <v>3.994103941117717</v>
      </c>
      <c r="M26" s="15">
        <f t="shared" si="18"/>
        <v>4.6989458130796677</v>
      </c>
      <c r="N26" s="15">
        <f t="shared" si="26"/>
        <v>0.32442874836963981</v>
      </c>
      <c r="O26" s="29" t="s">
        <v>21</v>
      </c>
      <c r="Q26" s="52"/>
      <c r="R26" s="52"/>
    </row>
    <row r="27" spans="2:19">
      <c r="B27" s="25">
        <v>18</v>
      </c>
      <c r="C27" s="10">
        <f t="shared" si="20"/>
        <v>150</v>
      </c>
      <c r="D27" s="11">
        <f t="shared" si="21"/>
        <v>900</v>
      </c>
      <c r="E27" s="12">
        <f t="shared" si="15"/>
        <v>0.9</v>
      </c>
      <c r="F27" s="13">
        <f t="shared" si="22"/>
        <v>50</v>
      </c>
      <c r="G27" s="14">
        <f t="shared" si="16"/>
        <v>0.33333333333333331</v>
      </c>
      <c r="H27" s="15">
        <f t="shared" si="23"/>
        <v>5.8960588822828189E-3</v>
      </c>
      <c r="I27" s="15">
        <f t="shared" si="17"/>
        <v>3.9307059215218793E-2</v>
      </c>
      <c r="J27" s="16">
        <f t="shared" si="14"/>
        <v>2.9557894736842125</v>
      </c>
      <c r="K27" s="17">
        <f t="shared" si="24"/>
        <v>5.8091695934912868E-3</v>
      </c>
      <c r="L27" s="15">
        <f t="shared" si="25"/>
        <v>3.9999131107112085</v>
      </c>
      <c r="M27" s="15">
        <f t="shared" si="18"/>
        <v>4.4443479007902322</v>
      </c>
      <c r="N27" s="15">
        <f t="shared" si="26"/>
        <v>0.11618339186982574</v>
      </c>
      <c r="O27" s="29" t="s">
        <v>21</v>
      </c>
      <c r="Q27" s="52"/>
      <c r="R27" s="52"/>
    </row>
    <row r="28" spans="2:19">
      <c r="B28" s="25">
        <v>19</v>
      </c>
      <c r="C28" s="10">
        <f t="shared" si="20"/>
        <v>100</v>
      </c>
      <c r="D28" s="11">
        <f t="shared" si="21"/>
        <v>950</v>
      </c>
      <c r="E28" s="12">
        <f t="shared" si="15"/>
        <v>0.95</v>
      </c>
      <c r="F28" s="13">
        <f t="shared" si="22"/>
        <v>50</v>
      </c>
      <c r="G28" s="14">
        <f t="shared" si="16"/>
        <v>0.5</v>
      </c>
      <c r="H28" s="15">
        <f t="shared" si="23"/>
        <v>8.6889288791532071E-5</v>
      </c>
      <c r="I28" s="15">
        <f t="shared" si="17"/>
        <v>8.6889288791532071E-4</v>
      </c>
      <c r="J28" s="16">
        <f t="shared" si="14"/>
        <v>2.9778947368421074</v>
      </c>
      <c r="K28" s="17">
        <f t="shared" si="24"/>
        <v>1.2937357789012864E-4</v>
      </c>
      <c r="L28" s="15">
        <f t="shared" si="25"/>
        <v>4.0000424842890983</v>
      </c>
      <c r="M28" s="15">
        <f t="shared" si="18"/>
        <v>4.2105710360937874</v>
      </c>
      <c r="N28" s="15">
        <f t="shared" si="26"/>
        <v>2.5874715578025728E-3</v>
      </c>
      <c r="O28" s="29" t="s">
        <v>21</v>
      </c>
      <c r="Q28" s="52"/>
      <c r="R28" s="52"/>
    </row>
    <row r="29" spans="2:19" ht="15.75" thickBot="1">
      <c r="B29" s="30">
        <v>20</v>
      </c>
      <c r="C29" s="31">
        <f t="shared" si="20"/>
        <v>50</v>
      </c>
      <c r="D29" s="48"/>
      <c r="E29" s="49"/>
      <c r="F29" s="33"/>
      <c r="G29" s="34"/>
      <c r="H29" s="35"/>
      <c r="I29" s="35"/>
      <c r="J29" s="68">
        <v>3</v>
      </c>
      <c r="K29" s="37"/>
      <c r="L29" s="35"/>
      <c r="M29" s="35"/>
      <c r="N29" s="35"/>
      <c r="O29" s="50"/>
      <c r="Q29" s="52"/>
      <c r="R29" s="52"/>
    </row>
    <row r="30" spans="2:19" ht="15.75" customHeight="1" thickTop="1">
      <c r="C30" s="1"/>
      <c r="D30" s="2"/>
      <c r="E30" s="3"/>
      <c r="F30" s="4"/>
      <c r="G30" s="5"/>
      <c r="H30" s="6"/>
      <c r="I30" s="6"/>
      <c r="J30" s="7"/>
      <c r="K30" s="8"/>
      <c r="L30" s="6"/>
      <c r="M30" s="6"/>
      <c r="N30" s="6"/>
      <c r="O30" s="9"/>
      <c r="Q30" s="52"/>
      <c r="R30" s="52"/>
    </row>
    <row r="31" spans="2:19">
      <c r="B31" s="57" t="s">
        <v>27</v>
      </c>
      <c r="C31" s="38" t="s">
        <v>18</v>
      </c>
      <c r="D31" s="39" t="s">
        <v>19</v>
      </c>
      <c r="E31" s="39" t="s">
        <v>20</v>
      </c>
      <c r="F31" s="38" t="s">
        <v>1</v>
      </c>
      <c r="G31" s="39" t="s">
        <v>2</v>
      </c>
      <c r="H31" s="39" t="s">
        <v>3</v>
      </c>
      <c r="Q31" s="52"/>
      <c r="R31" s="52"/>
    </row>
    <row r="32" spans="2:19" ht="15.75" customHeight="1">
      <c r="C32" s="40">
        <v>4836</v>
      </c>
      <c r="D32" s="54">
        <v>1.0500000000000001E-2</v>
      </c>
      <c r="E32" s="42" t="s">
        <v>25</v>
      </c>
      <c r="F32" s="40">
        <f>2305-F18</f>
        <v>1426.4</v>
      </c>
      <c r="G32" s="41">
        <v>0.315</v>
      </c>
      <c r="H32" s="41">
        <v>0.11600000000000001</v>
      </c>
    </row>
  </sheetData>
  <pageMargins left="0.43307086614173229" right="0.56999999999999995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14%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nhalistov</dc:creator>
  <cp:lastModifiedBy>nhalistov</cp:lastModifiedBy>
  <cp:lastPrinted>2016-04-11T11:51:50Z</cp:lastPrinted>
  <dcterms:created xsi:type="dcterms:W3CDTF">2016-03-22T12:20:46Z</dcterms:created>
  <dcterms:modified xsi:type="dcterms:W3CDTF">2016-04-11T12:08:07Z</dcterms:modified>
</cp:coreProperties>
</file>