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7680" yWindow="0" windowWidth="34900" windowHeight="25300" tabRatio="500"/>
  </bookViews>
  <sheets>
    <sheet name="Лист1" sheetId="1" r:id="rId1"/>
  </sheets>
  <calcPr calcId="140000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5" i="1" l="1"/>
  <c r="I65" i="1"/>
  <c r="O60" i="1"/>
  <c r="F60" i="1"/>
  <c r="I74" i="1"/>
  <c r="O74" i="1"/>
  <c r="F19" i="1"/>
  <c r="F80" i="1"/>
  <c r="I64" i="1"/>
  <c r="F107" i="1"/>
  <c r="I70" i="1"/>
  <c r="F59" i="1"/>
  <c r="F56" i="1"/>
  <c r="O77" i="1"/>
  <c r="F77" i="1"/>
  <c r="L29" i="1"/>
  <c r="L30" i="1"/>
  <c r="L56" i="1"/>
  <c r="J71" i="1"/>
  <c r="I71" i="1"/>
  <c r="L71" i="1"/>
  <c r="O71" i="1"/>
  <c r="L70" i="1"/>
  <c r="O70" i="1"/>
  <c r="L69" i="1"/>
  <c r="O69" i="1"/>
  <c r="J68" i="1"/>
  <c r="I68" i="1"/>
  <c r="L68" i="1"/>
  <c r="O68" i="1"/>
  <c r="L32" i="1"/>
  <c r="O32" i="1"/>
  <c r="L31" i="1"/>
  <c r="O31" i="1"/>
  <c r="L36" i="1"/>
  <c r="L35" i="1"/>
  <c r="L33" i="1"/>
  <c r="L27" i="1"/>
  <c r="O27" i="1"/>
  <c r="L25" i="1"/>
  <c r="L34" i="1"/>
  <c r="L19" i="1"/>
  <c r="L18" i="1"/>
  <c r="L14" i="1"/>
  <c r="L12" i="1"/>
  <c r="L11" i="1"/>
  <c r="L10" i="1"/>
  <c r="L16" i="1"/>
  <c r="L22" i="1"/>
  <c r="O22" i="1"/>
  <c r="I13" i="1"/>
  <c r="L13" i="1"/>
  <c r="F13" i="1"/>
  <c r="O13" i="1"/>
  <c r="L28" i="1"/>
  <c r="O28" i="1"/>
  <c r="L95" i="1"/>
  <c r="L72" i="1"/>
  <c r="L61" i="1"/>
  <c r="I89" i="1"/>
  <c r="L89" i="1"/>
  <c r="O89" i="1"/>
  <c r="L102" i="1"/>
  <c r="L41" i="1"/>
  <c r="O41" i="1"/>
  <c r="L100" i="1"/>
  <c r="L114" i="1"/>
  <c r="L48" i="1"/>
  <c r="L47" i="1"/>
  <c r="O48" i="1"/>
  <c r="O47" i="1"/>
  <c r="L91" i="1"/>
  <c r="L81" i="1"/>
  <c r="L58" i="1"/>
  <c r="L59" i="1"/>
  <c r="I84" i="1"/>
  <c r="O84" i="1"/>
  <c r="I85" i="1"/>
  <c r="O85" i="1"/>
  <c r="I86" i="1"/>
  <c r="O86" i="1"/>
  <c r="I87" i="1"/>
  <c r="L87" i="1"/>
  <c r="O87" i="1"/>
  <c r="I88" i="1"/>
  <c r="O88" i="1"/>
  <c r="I90" i="1"/>
  <c r="O90" i="1"/>
  <c r="I91" i="1"/>
  <c r="O91" i="1"/>
  <c r="I92" i="1"/>
  <c r="O92" i="1"/>
  <c r="I93" i="1"/>
  <c r="O93" i="1"/>
  <c r="I94" i="1"/>
  <c r="O94" i="1"/>
  <c r="I95" i="1"/>
  <c r="O95" i="1"/>
  <c r="I96" i="1"/>
  <c r="O96" i="1"/>
  <c r="I97" i="1"/>
  <c r="L97" i="1"/>
  <c r="O97" i="1"/>
  <c r="I98" i="1"/>
  <c r="O98" i="1"/>
  <c r="I99" i="1"/>
  <c r="O99" i="1"/>
  <c r="I100" i="1"/>
  <c r="O100" i="1"/>
  <c r="I101" i="1"/>
  <c r="O101" i="1"/>
  <c r="I102" i="1"/>
  <c r="O102" i="1"/>
  <c r="I103" i="1"/>
  <c r="O103" i="1"/>
  <c r="I104" i="1"/>
  <c r="L104" i="1"/>
  <c r="O104" i="1"/>
  <c r="I105" i="1"/>
  <c r="O105" i="1"/>
  <c r="I106" i="1"/>
  <c r="O106" i="1"/>
  <c r="I107" i="1"/>
  <c r="O107" i="1"/>
  <c r="I108" i="1"/>
  <c r="O108" i="1"/>
  <c r="I109" i="1"/>
  <c r="O109" i="1"/>
  <c r="I110" i="1"/>
  <c r="L110" i="1"/>
  <c r="O110" i="1"/>
  <c r="I111" i="1"/>
  <c r="O111" i="1"/>
  <c r="I112" i="1"/>
  <c r="O112" i="1"/>
  <c r="I113" i="1"/>
  <c r="O113" i="1"/>
  <c r="I114" i="1"/>
  <c r="O114" i="1"/>
  <c r="F115" i="1"/>
  <c r="O115" i="1"/>
  <c r="I10" i="1"/>
  <c r="O10" i="1"/>
  <c r="I11" i="1"/>
  <c r="O11" i="1"/>
  <c r="I14" i="1"/>
  <c r="O14" i="1"/>
  <c r="I15" i="1"/>
  <c r="O15" i="1"/>
  <c r="I16" i="1"/>
  <c r="O16" i="1"/>
  <c r="I17" i="1"/>
  <c r="O17" i="1"/>
  <c r="I18" i="1"/>
  <c r="O18" i="1"/>
  <c r="I19" i="1"/>
  <c r="O19" i="1"/>
  <c r="I25" i="1"/>
  <c r="O25" i="1"/>
  <c r="I26" i="1"/>
  <c r="O26" i="1"/>
  <c r="I29" i="1"/>
  <c r="O29" i="1"/>
  <c r="I33" i="1"/>
  <c r="O33" i="1"/>
  <c r="I35" i="1"/>
  <c r="O35" i="1"/>
  <c r="I39" i="1"/>
  <c r="O39" i="1"/>
  <c r="I40" i="1"/>
  <c r="O40" i="1"/>
  <c r="I42" i="1"/>
  <c r="O42" i="1"/>
  <c r="I43" i="1"/>
  <c r="O43" i="1"/>
  <c r="I44" i="1"/>
  <c r="O44" i="1"/>
  <c r="I49" i="1"/>
  <c r="O49" i="1"/>
  <c r="I50" i="1"/>
  <c r="O50" i="1"/>
  <c r="I51" i="1"/>
  <c r="O51" i="1"/>
  <c r="I52" i="1"/>
  <c r="O52" i="1"/>
  <c r="I53" i="1"/>
  <c r="O53" i="1"/>
  <c r="F54" i="1"/>
  <c r="O54" i="1"/>
  <c r="I55" i="1"/>
  <c r="O55" i="1"/>
  <c r="I56" i="1"/>
  <c r="O56" i="1"/>
  <c r="L57" i="1"/>
  <c r="O57" i="1"/>
  <c r="O58" i="1"/>
  <c r="I59" i="1"/>
  <c r="O59" i="1"/>
  <c r="J61" i="1"/>
  <c r="I61" i="1"/>
  <c r="O61" i="1"/>
  <c r="I62" i="1"/>
  <c r="L62" i="1"/>
  <c r="O62" i="1"/>
  <c r="I63" i="1"/>
  <c r="O63" i="1"/>
  <c r="L64" i="1"/>
  <c r="O64" i="1"/>
  <c r="F66" i="1"/>
  <c r="I66" i="1"/>
  <c r="L66" i="1"/>
  <c r="O66" i="1"/>
  <c r="I67" i="1"/>
  <c r="L67" i="1"/>
  <c r="O67" i="1"/>
  <c r="J72" i="1"/>
  <c r="I72" i="1"/>
  <c r="O72" i="1"/>
  <c r="L73" i="1"/>
  <c r="O73" i="1"/>
  <c r="I78" i="1"/>
  <c r="O78" i="1"/>
  <c r="I79" i="1"/>
  <c r="O79" i="1"/>
  <c r="O81" i="1"/>
  <c r="L117" i="1"/>
  <c r="O117" i="1"/>
  <c r="L118" i="1"/>
  <c r="O118" i="1"/>
  <c r="O120" i="1"/>
</calcChain>
</file>

<file path=xl/comments1.xml><?xml version="1.0" encoding="utf-8"?>
<comments xmlns="http://schemas.openxmlformats.org/spreadsheetml/2006/main">
  <authors>
    <author>Oleg Tsukalov</author>
  </authors>
  <commentList>
    <comment ref="M47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12,1 %</t>
        </r>
      </text>
    </comment>
    <comment ref="M48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4,4 %</t>
        </r>
      </text>
    </comment>
    <comment ref="M56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4,2 %</t>
        </r>
      </text>
    </comment>
    <comment ref="M57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4,2 %</t>
        </r>
      </text>
    </comment>
    <comment ref="M58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4,6 % / 3,6 %</t>
        </r>
      </text>
    </comment>
    <comment ref="J59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3,3 %</t>
        </r>
      </text>
    </comment>
    <comment ref="M59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4 %</t>
        </r>
      </text>
    </comment>
    <comment ref="G60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2013 2,2 % - super high oil</t>
        </r>
      </text>
    </comment>
    <comment ref="J61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3 %</t>
        </r>
      </text>
    </comment>
    <comment ref="M61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3,8 %</t>
        </r>
      </text>
    </comment>
    <comment ref="J62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3,3 %</t>
        </r>
      </text>
    </comment>
    <comment ref="M62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4,7 %</t>
        </r>
      </text>
    </comment>
    <comment ref="J64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5,2</t>
        </r>
      </text>
    </comment>
    <comment ref="M64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8 %</t>
        </r>
      </text>
    </comment>
    <comment ref="J65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7 %</t>
        </r>
      </text>
    </comment>
    <comment ref="G66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5,3 %</t>
        </r>
      </text>
    </comment>
    <comment ref="J66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4,2 %</t>
        </r>
      </text>
    </comment>
    <comment ref="M66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7,4 % / 6,8 %</t>
        </r>
      </text>
    </comment>
    <comment ref="M67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11,2 % / 10,1 %
</t>
        </r>
      </text>
    </comment>
    <comment ref="M68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12,5 % / 12,4 %</t>
        </r>
      </text>
    </comment>
    <comment ref="M69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12,3 %</t>
        </r>
      </text>
    </comment>
    <comment ref="M70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16,2 %</t>
        </r>
      </text>
    </comment>
    <comment ref="J71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11,9 %</t>
        </r>
      </text>
    </comment>
    <comment ref="M71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14 %</t>
        </r>
      </text>
    </comment>
    <comment ref="M72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18,2%
</t>
        </r>
      </text>
    </comment>
    <comment ref="M73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17,4%</t>
        </r>
      </text>
    </comment>
    <comment ref="J74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15,2 %</t>
        </r>
      </text>
    </comment>
    <comment ref="G77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5,1 %</t>
        </r>
      </text>
    </comment>
    <comment ref="G80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8,2 % 2012</t>
        </r>
      </text>
    </comment>
    <comment ref="M81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3,51 %
</t>
        </r>
      </text>
    </comment>
    <comment ref="M114" authorId="0">
      <text>
        <r>
          <rPr>
            <b/>
            <sz val="9"/>
            <color indexed="81"/>
            <rFont val="Calibri"/>
            <family val="2"/>
            <charset val="204"/>
          </rPr>
          <t>Oleg Tsukalov:</t>
        </r>
        <r>
          <rPr>
            <sz val="9"/>
            <color indexed="81"/>
            <rFont val="Calibri"/>
            <family val="2"/>
            <charset val="204"/>
          </rPr>
          <t xml:space="preserve">
4,6 %</t>
        </r>
      </text>
    </comment>
  </commentList>
</comments>
</file>

<file path=xl/sharedStrings.xml><?xml version="1.0" encoding="utf-8"?>
<sst xmlns="http://schemas.openxmlformats.org/spreadsheetml/2006/main" count="365" uniqueCount="211">
  <si>
    <t>ВСЕ ЦЕНЫ В ЕВРО ПО КУРСУ ЦБ РФ НА ДЕНЬ ОПЛАТЫ</t>
  </si>
  <si>
    <t>Сорт хмеля</t>
  </si>
  <si>
    <t>Производитель</t>
  </si>
  <si>
    <t>Характеристика</t>
  </si>
  <si>
    <t>Интенсив-ность аромата 1-9</t>
  </si>
  <si>
    <t>Когумулон, % от альфа-кислот</t>
  </si>
  <si>
    <t>Урожай 2014</t>
  </si>
  <si>
    <t>Количество урожая 2014, кратно 5 кг</t>
  </si>
  <si>
    <t>Урожай 2015</t>
  </si>
  <si>
    <t>Количество хмеля урожая 2015, кратно 5 кг</t>
  </si>
  <si>
    <t>Урожай 2016</t>
  </si>
  <si>
    <t>Количество хмеля урожая 2016, кратно 5 кг</t>
  </si>
  <si>
    <t>Сумма с НДС</t>
  </si>
  <si>
    <t>Дата расчета цен</t>
  </si>
  <si>
    <t>Текущий Курс евро к рублю по ЦБ РФ</t>
  </si>
  <si>
    <t>Цена руб/кг с НДС</t>
  </si>
  <si>
    <t>Цена, евро/кг c НДС</t>
  </si>
  <si>
    <t>Обратите, пожалуйста, внимание чтобы в данной ячейке стоял актуальный курс</t>
  </si>
  <si>
    <t>США гранулы Т90</t>
  </si>
  <si>
    <t>Ahtanum</t>
  </si>
  <si>
    <t>Charles Faram</t>
  </si>
  <si>
    <t>цветочный, цитрус, лимон</t>
  </si>
  <si>
    <t>30-35</t>
  </si>
  <si>
    <t>Joh Barth / Haas</t>
  </si>
  <si>
    <t>Amarillo</t>
  </si>
  <si>
    <t>Цитрус, Цветы, Апельсин</t>
  </si>
  <si>
    <t>21-24</t>
  </si>
  <si>
    <t>Joh Barth</t>
  </si>
  <si>
    <t>Azacca</t>
  </si>
  <si>
    <t>Цитрус, Манго, Сосна</t>
  </si>
  <si>
    <t>16-18</t>
  </si>
  <si>
    <t>Bravo</t>
  </si>
  <si>
    <t>смолянистый, еловая шишка, слива</t>
  </si>
  <si>
    <t>35-40</t>
  </si>
  <si>
    <t>Cascade</t>
  </si>
  <si>
    <t>аромат личи, цветы, грейпфрут</t>
  </si>
  <si>
    <t>33-40</t>
  </si>
  <si>
    <t>Centinial</t>
  </si>
  <si>
    <t>лимон, травы, смола</t>
  </si>
  <si>
    <t>29-30</t>
  </si>
  <si>
    <t>Chinook</t>
  </si>
  <si>
    <t>грейпфрут, цитрус, еловая шишка</t>
  </si>
  <si>
    <t>29-35</t>
  </si>
  <si>
    <t>Citra</t>
  </si>
  <si>
    <t>Манго, Лайм, Тропические фрукты</t>
  </si>
  <si>
    <t>22-24</t>
  </si>
  <si>
    <t>Columbus</t>
  </si>
  <si>
    <t>шербет, черный перец, лакрица</t>
  </si>
  <si>
    <t>28-32</t>
  </si>
  <si>
    <t>El Dorado</t>
  </si>
  <si>
    <t>абрикос, персик</t>
  </si>
  <si>
    <t>28-33</t>
  </si>
  <si>
    <t>Equinox</t>
  </si>
  <si>
    <t>дыня, лайм, зеленый перец, папая</t>
  </si>
  <si>
    <t>Mosaic</t>
  </si>
  <si>
    <t>Тропические фрукты, Черника, Цитрус</t>
  </si>
  <si>
    <t>24-26</t>
  </si>
  <si>
    <t>Mount Hood</t>
  </si>
  <si>
    <t>травы, грейпфрут</t>
  </si>
  <si>
    <t>21-23</t>
  </si>
  <si>
    <t>Palisade</t>
  </si>
  <si>
    <t>цитрус, церная смородина, грейпфрут</t>
  </si>
  <si>
    <t>24-29</t>
  </si>
  <si>
    <t>Pekko</t>
  </si>
  <si>
    <t>цветочный, цитрус, мята, ананас</t>
  </si>
  <si>
    <t> 8</t>
  </si>
  <si>
    <t>Simcoe</t>
  </si>
  <si>
    <t>Грейпфрут, Маракуя, Сосна</t>
  </si>
  <si>
    <t>15-20</t>
  </si>
  <si>
    <t>Sorachi Ace</t>
  </si>
  <si>
    <t>лимон, кокос</t>
  </si>
  <si>
    <t>20-26</t>
  </si>
  <si>
    <t>Summit</t>
  </si>
  <si>
    <t>розовый грейпфрут, апельсин</t>
  </si>
  <si>
    <t>26-33</t>
  </si>
  <si>
    <t>Willamette</t>
  </si>
  <si>
    <t>черная смородина, специи, цветы</t>
  </si>
  <si>
    <t>Simon S. Steiner</t>
  </si>
  <si>
    <t>Великобритания гранулы Т90</t>
  </si>
  <si>
    <t>Admiral</t>
  </si>
  <si>
    <t>смолистый, апельсиновый, цитрус</t>
  </si>
  <si>
    <t>37-45</t>
  </si>
  <si>
    <t>Bramling Cross</t>
  </si>
  <si>
    <t>пряности, черная смородина</t>
  </si>
  <si>
    <t>26-31</t>
  </si>
  <si>
    <t>East Kent Goldings</t>
  </si>
  <si>
    <t>пряности, мед, земляной</t>
  </si>
  <si>
    <t>26-32</t>
  </si>
  <si>
    <t>First Gold</t>
  </si>
  <si>
    <t>апельсин, мармелад, специи</t>
  </si>
  <si>
    <t>29-34</t>
  </si>
  <si>
    <t>Fuggle</t>
  </si>
  <si>
    <t>травяной, мятный, землянистый</t>
  </si>
  <si>
    <t>Goldings</t>
  </si>
  <si>
    <t>специи, мед, землянистый</t>
  </si>
  <si>
    <t>Pioneer</t>
  </si>
  <si>
    <t>Sovereign</t>
  </si>
  <si>
    <t>Травяной, цветочный, земляной</t>
  </si>
  <si>
    <t>22-30</t>
  </si>
  <si>
    <t>Target</t>
  </si>
  <si>
    <t>хвоя, кедр, лакрица</t>
  </si>
  <si>
    <t>Новая Зеландия, гранулы Т90</t>
  </si>
  <si>
    <t>Dr Rudi</t>
  </si>
  <si>
    <t>Charles Faram/New Zealand Hops</t>
  </si>
  <si>
    <t>лемонграсс, еловые иголки, трава</t>
  </si>
  <si>
    <t>36-39</t>
  </si>
  <si>
    <t>Green Bullet</t>
  </si>
  <si>
    <t>сосна, смола, черный перец</t>
  </si>
  <si>
    <t>41-43</t>
  </si>
  <si>
    <t>Pacific Gem</t>
  </si>
  <si>
    <t>черная смородина, дуб, ель</t>
  </si>
  <si>
    <t>37-40</t>
  </si>
  <si>
    <t>Sticklebract</t>
  </si>
  <si>
    <t>ель, лимон, смола</t>
  </si>
  <si>
    <t>Waimea</t>
  </si>
  <si>
    <t>мандарин, цитрус, еловые иглы</t>
  </si>
  <si>
    <t>Австралия, гранулы Т90</t>
  </si>
  <si>
    <t>Ella</t>
  </si>
  <si>
    <t>Joh Barth / Australian Hops</t>
  </si>
  <si>
    <t>кедр, персик, абрикос</t>
  </si>
  <si>
    <t>34-38</t>
  </si>
  <si>
    <t>Enigma</t>
  </si>
  <si>
    <t>малина, красная смородина, дыня, тропические фрукты</t>
  </si>
  <si>
    <t>Summer</t>
  </si>
  <si>
    <t>абрикос, дыня,фрукты</t>
  </si>
  <si>
    <t>22-25</t>
  </si>
  <si>
    <t>Super Prider</t>
  </si>
  <si>
    <t>шоколад, специи, пряник</t>
  </si>
  <si>
    <t>Topaz</t>
  </si>
  <si>
    <t>специи, смола, фруктовый пирог</t>
  </si>
  <si>
    <t>47-50</t>
  </si>
  <si>
    <t>Германия, гранулы Т90</t>
  </si>
  <si>
    <t>Hallertau Blanc</t>
  </si>
  <si>
    <t>Bay Wa AG</t>
  </si>
  <si>
    <t>цветы, маракуйя, лемонграсс</t>
  </si>
  <si>
    <t>22-26</t>
  </si>
  <si>
    <t>Hallertau Huel Melon</t>
  </si>
  <si>
    <t>дыня, абрикос, клубника</t>
  </si>
  <si>
    <t>25-28</t>
  </si>
  <si>
    <t>Mandarina Bavaria</t>
  </si>
  <si>
    <t>фрукты, цитрус, конфеты</t>
  </si>
  <si>
    <t>Opal</t>
  </si>
  <si>
    <t>Bay Wa</t>
  </si>
  <si>
    <t>цитрус, бергамот, абрикос, лакрица, анис</t>
  </si>
  <si>
    <t>15-17</t>
  </si>
  <si>
    <t>Polaris</t>
  </si>
  <si>
    <t>Relax</t>
  </si>
  <si>
    <t>дыня, сорго, василек</t>
  </si>
  <si>
    <t>Yellow Sub</t>
  </si>
  <si>
    <t> цветочный, апельсин, цитрус</t>
  </si>
  <si>
    <t>Hallertau Mittelfrueh</t>
  </si>
  <si>
    <t xml:space="preserve">Tettnanger </t>
  </si>
  <si>
    <t>Hersbruker</t>
  </si>
  <si>
    <t>Sapfir</t>
  </si>
  <si>
    <t>Select</t>
  </si>
  <si>
    <t>Perle T45</t>
  </si>
  <si>
    <t>Perle</t>
  </si>
  <si>
    <t>Tradition</t>
  </si>
  <si>
    <t>Northern Brewer</t>
  </si>
  <si>
    <t>Nugget</t>
  </si>
  <si>
    <t>Magnum</t>
  </si>
  <si>
    <t>Herkules</t>
  </si>
  <si>
    <t>Taurus</t>
  </si>
  <si>
    <t>Kazbek</t>
  </si>
  <si>
    <t>Лимон, грейпфрут, специи</t>
  </si>
  <si>
    <t>Marynka</t>
  </si>
  <si>
    <t>Цветочный, травяной</t>
  </si>
  <si>
    <t>Saaz</t>
  </si>
  <si>
    <t>Bohemia Hop</t>
  </si>
  <si>
    <t>HopBurst на основе хмелевого масла (сортовые)</t>
  </si>
  <si>
    <t>Количество, кратно 1 кг</t>
  </si>
  <si>
    <t>Hopburst Uncle Sam есть</t>
  </si>
  <si>
    <t>1 кг</t>
  </si>
  <si>
    <t>Hopburst Citrulicious</t>
  </si>
  <si>
    <t>манго, тропические фрукты, лайм</t>
  </si>
  <si>
    <t>Общая сумма заказа</t>
  </si>
  <si>
    <t>Ariana</t>
  </si>
  <si>
    <t>Callista</t>
  </si>
  <si>
    <t>хмелевой, интенсивно фруктовый, абрикос, маракуйя, малина</t>
  </si>
  <si>
    <t>40-42</t>
  </si>
  <si>
    <t>15-21</t>
  </si>
  <si>
    <t>красные ягоды, персик, груша, тропические фрукты</t>
  </si>
  <si>
    <t>Galaxy</t>
  </si>
  <si>
    <t>маракуя, персик</t>
  </si>
  <si>
    <t>32-35</t>
  </si>
  <si>
    <t>Nelson Sauvin</t>
  </si>
  <si>
    <t>крыжовник, грейпфрут</t>
  </si>
  <si>
    <t>Франция гранулы Т90</t>
  </si>
  <si>
    <t>Taiheke</t>
  </si>
  <si>
    <t>грейпфрут, лайм</t>
  </si>
  <si>
    <t>Motueka</t>
  </si>
  <si>
    <t>цыеты, лимон, лайм, аромат "Мохито"</t>
  </si>
  <si>
    <t>25-35</t>
  </si>
  <si>
    <t>Rakau</t>
  </si>
  <si>
    <t>маракуя, хвоя, трпические фрукты</t>
  </si>
  <si>
    <t>24-28</t>
  </si>
  <si>
    <t>Southern Cross</t>
  </si>
  <si>
    <t>кожура лимона, хвоя</t>
  </si>
  <si>
    <t>Wai-iti</t>
  </si>
  <si>
    <t>цедра лайма, лимон, мандарин</t>
  </si>
  <si>
    <t>23-28</t>
  </si>
  <si>
    <t>Pacific Jade</t>
  </si>
  <si>
    <t>черный перец, травяной, лимонная кожура</t>
  </si>
  <si>
    <t>Чехия/Польша/Словения, гранулы Т90</t>
  </si>
  <si>
    <t>Aurora</t>
  </si>
  <si>
    <t>Цветочный, лайм, сосна</t>
  </si>
  <si>
    <t>Joh Barth / Haas / Yakima Chief</t>
  </si>
  <si>
    <t>Joh Barth / Haas /Yakima Chief</t>
  </si>
  <si>
    <t>Premiant</t>
  </si>
  <si>
    <t>Земляной, цветочный, травяной</t>
  </si>
  <si>
    <t>18-23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</si>
</sst>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Calibri"/>
    </font>
    <font>
      <sz val="12"/>
      <color rgb="FF000000"/>
      <name val="Calibri"/>
    </font>
    <font>
      <sz val="12"/>
      <color theme="1"/>
      <name val="Cambria"/>
    </font>
    <font>
      <b/>
      <sz val="12"/>
      <color rgb="FF000000"/>
      <name val="Calibri"/>
      <scheme val="minor"/>
    </font>
    <font>
      <sz val="12"/>
      <color rgb="FF000000"/>
      <name val="Cambria"/>
    </font>
    <font>
      <b/>
      <sz val="12"/>
      <color rgb="FF0000FF"/>
      <name val="Calibri"/>
      <scheme val="minor"/>
    </font>
    <font>
      <b/>
      <sz val="12"/>
      <color rgb="FF000000"/>
      <name val="Cambria"/>
    </font>
    <font>
      <b/>
      <sz val="12"/>
      <color theme="1"/>
      <name val="Cambria"/>
    </font>
    <font>
      <b/>
      <sz val="12"/>
      <color rgb="FF0000FF"/>
      <name val="Cambria"/>
    </font>
    <font>
      <u/>
      <sz val="12"/>
      <color theme="1"/>
      <name val="Calibri"/>
      <scheme val="minor"/>
    </font>
    <font>
      <b/>
      <sz val="9"/>
      <color indexed="81"/>
      <name val="Calibri"/>
      <family val="2"/>
      <charset val="204"/>
    </font>
    <font>
      <sz val="9"/>
      <color indexed="81"/>
      <name val="Calibri"/>
      <family val="2"/>
      <charset val="204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13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0" fillId="0" borderId="0" xfId="0" applyNumberForma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 applyAlignment="1">
      <alignment vertical="center"/>
    </xf>
    <xf numFmtId="0" fontId="4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" fontId="2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right"/>
    </xf>
    <xf numFmtId="0" fontId="7" fillId="2" borderId="4" xfId="0" applyFont="1" applyFill="1" applyBorder="1" applyAlignment="1">
      <alignment horizontal="right"/>
    </xf>
    <xf numFmtId="1" fontId="8" fillId="2" borderId="5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1" fontId="2" fillId="3" borderId="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1" fontId="2" fillId="3" borderId="5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right"/>
    </xf>
    <xf numFmtId="0" fontId="0" fillId="2" borderId="2" xfId="0" applyFill="1" applyBorder="1"/>
    <xf numFmtId="0" fontId="0" fillId="3" borderId="3" xfId="0" applyFill="1" applyBorder="1"/>
    <xf numFmtId="0" fontId="7" fillId="3" borderId="7" xfId="0" applyFont="1" applyFill="1" applyBorder="1"/>
    <xf numFmtId="0" fontId="0" fillId="3" borderId="5" xfId="0" applyFill="1" applyBorder="1"/>
    <xf numFmtId="0" fontId="0" fillId="2" borderId="8" xfId="0" applyFill="1" applyBorder="1"/>
    <xf numFmtId="0" fontId="0" fillId="3" borderId="2" xfId="0" applyFill="1" applyBorder="1"/>
    <xf numFmtId="0" fontId="0" fillId="2" borderId="3" xfId="0" applyFill="1" applyBorder="1"/>
    <xf numFmtId="0" fontId="7" fillId="2" borderId="7" xfId="0" applyFont="1" applyFill="1" applyBorder="1"/>
    <xf numFmtId="0" fontId="0" fillId="2" borderId="5" xfId="0" applyFill="1" applyBorder="1"/>
    <xf numFmtId="0" fontId="0" fillId="3" borderId="8" xfId="0" applyFill="1" applyBorder="1"/>
    <xf numFmtId="0" fontId="7" fillId="2" borderId="9" xfId="0" applyFon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4" fillId="0" borderId="1" xfId="0" applyFont="1" applyBorder="1"/>
    <xf numFmtId="0" fontId="4" fillId="0" borderId="1" xfId="0" applyFont="1" applyFill="1" applyBorder="1"/>
    <xf numFmtId="1" fontId="4" fillId="0" borderId="1" xfId="0" applyNumberFormat="1" applyFont="1" applyFill="1" applyBorder="1"/>
    <xf numFmtId="0" fontId="4" fillId="0" borderId="8" xfId="0" applyFont="1" applyFill="1" applyBorder="1"/>
    <xf numFmtId="1" fontId="9" fillId="0" borderId="1" xfId="0" applyNumberFormat="1" applyFont="1" applyFill="1" applyBorder="1"/>
    <xf numFmtId="1" fontId="9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horizontal="right"/>
    </xf>
    <xf numFmtId="1" fontId="2" fillId="2" borderId="5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1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8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Border="1" applyAlignment="1"/>
    <xf numFmtId="0" fontId="4" fillId="0" borderId="8" xfId="0" applyFont="1" applyFill="1" applyBorder="1" applyAlignment="1"/>
    <xf numFmtId="0" fontId="0" fillId="3" borderId="10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7" fillId="2" borderId="4" xfId="0" applyFont="1" applyFill="1" applyBorder="1"/>
    <xf numFmtId="0" fontId="0" fillId="3" borderId="2" xfId="0" applyFill="1" applyBorder="1" applyAlignment="1">
      <alignment horizontal="right"/>
    </xf>
    <xf numFmtId="0" fontId="7" fillId="3" borderId="9" xfId="0" applyFont="1" applyFill="1" applyBorder="1"/>
    <xf numFmtId="0" fontId="7" fillId="3" borderId="6" xfId="0" applyFont="1" applyFill="1" applyBorder="1"/>
    <xf numFmtId="0" fontId="7" fillId="2" borderId="6" xfId="0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" fontId="8" fillId="0" borderId="1" xfId="0" applyNumberFormat="1" applyFont="1" applyFill="1" applyBorder="1" applyAlignment="1">
      <alignment vertical="center"/>
    </xf>
    <xf numFmtId="0" fontId="0" fillId="0" borderId="1" xfId="0" applyFill="1" applyBorder="1"/>
    <xf numFmtId="1" fontId="1" fillId="0" borderId="1" xfId="0" applyNumberFormat="1" applyFont="1" applyFill="1" applyBorder="1"/>
    <xf numFmtId="0" fontId="0" fillId="0" borderId="1" xfId="0" applyFill="1" applyBorder="1" applyAlignment="1">
      <alignment horizontal="right"/>
    </xf>
    <xf numFmtId="1" fontId="8" fillId="0" borderId="1" xfId="0" applyNumberFormat="1" applyFont="1" applyFill="1" applyBorder="1" applyAlignment="1">
      <alignment horizontal="center" vertical="center"/>
    </xf>
    <xf numFmtId="0" fontId="0" fillId="0" borderId="8" xfId="0" applyBorder="1"/>
    <xf numFmtId="0" fontId="10" fillId="0" borderId="2" xfId="0" applyFont="1" applyFill="1" applyBorder="1" applyAlignment="1">
      <alignment horizontal="right" vertical="center" wrapText="1"/>
    </xf>
    <xf numFmtId="0" fontId="0" fillId="0" borderId="0" xfId="0" applyFill="1"/>
    <xf numFmtId="0" fontId="1" fillId="0" borderId="0" xfId="0" applyFont="1" applyFill="1"/>
    <xf numFmtId="1" fontId="0" fillId="0" borderId="0" xfId="0" applyNumberFormat="1" applyFill="1"/>
    <xf numFmtId="1" fontId="1" fillId="0" borderId="0" xfId="0" applyNumberFormat="1" applyFont="1" applyFill="1"/>
    <xf numFmtId="49" fontId="11" fillId="0" borderId="0" xfId="0" applyNumberFormat="1" applyFont="1" applyAlignment="1">
      <alignment wrapText="1"/>
    </xf>
    <xf numFmtId="0" fontId="0" fillId="4" borderId="0" xfId="0" applyFill="1"/>
    <xf numFmtId="1" fontId="5" fillId="3" borderId="5" xfId="0" applyNumberFormat="1" applyFont="1" applyFill="1" applyBorder="1" applyAlignment="1">
      <alignment horizontal="center" vertical="center"/>
    </xf>
    <xf numFmtId="0" fontId="0" fillId="3" borderId="3" xfId="0" applyFont="1" applyFill="1" applyBorder="1"/>
    <xf numFmtId="1" fontId="5" fillId="2" borderId="5" xfId="0" applyNumberFormat="1" applyFont="1" applyFill="1" applyBorder="1" applyAlignment="1">
      <alignment horizontal="center" vertical="center"/>
    </xf>
    <xf numFmtId="0" fontId="0" fillId="2" borderId="1" xfId="0" applyFont="1" applyFill="1" applyBorder="1"/>
    <xf numFmtId="0" fontId="0" fillId="3" borderId="1" xfId="0" applyFont="1" applyFill="1" applyBorder="1"/>
    <xf numFmtId="0" fontId="0" fillId="2" borderId="3" xfId="0" applyFont="1" applyFill="1" applyBorder="1"/>
    <xf numFmtId="1" fontId="5" fillId="3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0" fillId="2" borderId="8" xfId="0" applyFont="1" applyFill="1" applyBorder="1"/>
    <xf numFmtId="0" fontId="0" fillId="3" borderId="10" xfId="0" applyFont="1" applyFill="1" applyBorder="1"/>
    <xf numFmtId="1" fontId="1" fillId="0" borderId="1" xfId="0" applyNumberFormat="1" applyFont="1" applyFill="1" applyBorder="1" applyAlignment="1">
      <alignment vertical="center" wrapText="1"/>
    </xf>
    <xf numFmtId="0" fontId="0" fillId="0" borderId="1" xfId="0" applyFont="1" applyBorder="1"/>
    <xf numFmtId="0" fontId="1" fillId="0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/>
    </xf>
    <xf numFmtId="0" fontId="7" fillId="3" borderId="2" xfId="0" applyFont="1" applyFill="1" applyBorder="1" applyAlignment="1">
      <alignment horizontal="right"/>
    </xf>
    <xf numFmtId="0" fontId="0" fillId="0" borderId="2" xfId="0" applyBorder="1"/>
    <xf numFmtId="0" fontId="0" fillId="2" borderId="4" xfId="0" applyFill="1" applyBorder="1"/>
    <xf numFmtId="0" fontId="0" fillId="3" borderId="9" xfId="0" applyFill="1" applyBorder="1"/>
    <xf numFmtId="0" fontId="0" fillId="2" borderId="7" xfId="0" applyFill="1" applyBorder="1"/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0" fillId="3" borderId="7" xfId="0" applyFill="1" applyBorder="1"/>
    <xf numFmtId="0" fontId="0" fillId="2" borderId="10" xfId="0" applyFill="1" applyBorder="1"/>
    <xf numFmtId="1" fontId="8" fillId="3" borderId="5" xfId="0" applyNumberFormat="1" applyFont="1" applyFill="1" applyBorder="1" applyAlignment="1">
      <alignment horizontal="center" vertical="center"/>
    </xf>
    <xf numFmtId="0" fontId="7" fillId="3" borderId="11" xfId="0" applyFont="1" applyFill="1" applyBorder="1"/>
    <xf numFmtId="0" fontId="2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" fontId="4" fillId="0" borderId="8" xfId="0" applyNumberFormat="1" applyFont="1" applyFill="1" applyBorder="1" applyAlignment="1">
      <alignment vertical="center"/>
    </xf>
    <xf numFmtId="1" fontId="9" fillId="0" borderId="8" xfId="0" applyNumberFormat="1" applyFont="1" applyFill="1" applyBorder="1" applyAlignment="1">
      <alignment vertical="center"/>
    </xf>
    <xf numFmtId="0" fontId="4" fillId="0" borderId="10" xfId="0" applyFont="1" applyFill="1" applyBorder="1" applyAlignment="1">
      <alignment horizontal="right" vertical="center" wrapText="1"/>
    </xf>
    <xf numFmtId="1" fontId="9" fillId="0" borderId="8" xfId="0" applyNumberFormat="1" applyFont="1" applyFill="1" applyBorder="1" applyAlignment="1">
      <alignment vertical="center" wrapText="1"/>
    </xf>
    <xf numFmtId="0" fontId="0" fillId="3" borderId="10" xfId="0" applyFill="1" applyBorder="1"/>
    <xf numFmtId="0" fontId="4" fillId="0" borderId="10" xfId="0" applyFont="1" applyBorder="1" applyAlignment="1"/>
    <xf numFmtId="0" fontId="4" fillId="0" borderId="10" xfId="0" applyFont="1" applyFill="1" applyBorder="1" applyAlignment="1"/>
    <xf numFmtId="1" fontId="4" fillId="0" borderId="8" xfId="0" applyNumberFormat="1" applyFont="1" applyFill="1" applyBorder="1"/>
    <xf numFmtId="1" fontId="9" fillId="0" borderId="8" xfId="0" applyNumberFormat="1" applyFont="1" applyFill="1" applyBorder="1"/>
    <xf numFmtId="0" fontId="0" fillId="2" borderId="2" xfId="0" applyFont="1" applyFill="1" applyBorder="1"/>
    <xf numFmtId="0" fontId="0" fillId="3" borderId="4" xfId="0" applyFont="1" applyFill="1" applyBorder="1"/>
    <xf numFmtId="1" fontId="9" fillId="3" borderId="1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right" vertical="center" wrapText="1"/>
    </xf>
    <xf numFmtId="1" fontId="9" fillId="0" borderId="13" xfId="0" applyNumberFormat="1" applyFont="1" applyFill="1" applyBorder="1" applyAlignment="1">
      <alignment vertical="center" wrapText="1"/>
    </xf>
    <xf numFmtId="0" fontId="0" fillId="2" borderId="14" xfId="0" applyFill="1" applyBorder="1" applyAlignment="1">
      <alignment horizontal="right"/>
    </xf>
    <xf numFmtId="1" fontId="8" fillId="2" borderId="16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 wrapText="1"/>
    </xf>
    <xf numFmtId="1" fontId="9" fillId="3" borderId="1" xfId="0" applyNumberFormat="1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right" vertical="center" wrapText="1"/>
    </xf>
    <xf numFmtId="1" fontId="9" fillId="3" borderId="5" xfId="0" applyNumberFormat="1" applyFont="1" applyFill="1" applyBorder="1"/>
    <xf numFmtId="0" fontId="4" fillId="0" borderId="2" xfId="0" applyFont="1" applyFill="1" applyBorder="1"/>
    <xf numFmtId="0" fontId="4" fillId="3" borderId="7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4" fillId="4" borderId="3" xfId="0" applyFont="1" applyFill="1" applyBorder="1"/>
    <xf numFmtId="0" fontId="0" fillId="4" borderId="3" xfId="0" applyFill="1" applyBorder="1"/>
    <xf numFmtId="0" fontId="0" fillId="4" borderId="3" xfId="0" applyFill="1" applyBorder="1" applyAlignment="1">
      <alignment horizontal="right"/>
    </xf>
    <xf numFmtId="1" fontId="2" fillId="3" borderId="13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right"/>
    </xf>
    <xf numFmtId="1" fontId="8" fillId="3" borderId="8" xfId="0" applyNumberFormat="1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6" xfId="0" applyFill="1" applyBorder="1"/>
    <xf numFmtId="0" fontId="0" fillId="0" borderId="3" xfId="0" applyBorder="1"/>
    <xf numFmtId="0" fontId="0" fillId="0" borderId="5" xfId="0" applyBorder="1"/>
    <xf numFmtId="0" fontId="0" fillId="0" borderId="8" xfId="0" applyFill="1" applyBorder="1" applyAlignment="1">
      <alignment horizontal="right"/>
    </xf>
    <xf numFmtId="0" fontId="6" fillId="4" borderId="1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right"/>
    </xf>
    <xf numFmtId="0" fontId="7" fillId="3" borderId="8" xfId="0" applyFont="1" applyFill="1" applyBorder="1"/>
    <xf numFmtId="1" fontId="8" fillId="3" borderId="1" xfId="0" applyNumberFormat="1" applyFont="1" applyFill="1" applyBorder="1" applyAlignment="1">
      <alignment horizontal="center" vertical="center"/>
    </xf>
    <xf numFmtId="0" fontId="0" fillId="2" borderId="10" xfId="0" applyFont="1" applyFill="1" applyBorder="1"/>
    <xf numFmtId="0" fontId="0" fillId="2" borderId="17" xfId="0" applyFont="1" applyFill="1" applyBorder="1"/>
    <xf numFmtId="0" fontId="0" fillId="3" borderId="9" xfId="0" applyFont="1" applyFill="1" applyBorder="1"/>
    <xf numFmtId="0" fontId="7" fillId="3" borderId="15" xfId="0" applyFont="1" applyFill="1" applyBorder="1"/>
    <xf numFmtId="0" fontId="6" fillId="3" borderId="2" xfId="0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0" fontId="0" fillId="3" borderId="12" xfId="0" applyFont="1" applyFill="1" applyBorder="1"/>
    <xf numFmtId="0" fontId="7" fillId="3" borderId="17" xfId="0" applyFont="1" applyFill="1" applyBorder="1"/>
    <xf numFmtId="0" fontId="0" fillId="3" borderId="13" xfId="0" applyFill="1" applyBorder="1"/>
    <xf numFmtId="0" fontId="0" fillId="4" borderId="12" xfId="0" applyFill="1" applyBorder="1" applyAlignment="1">
      <alignment horizontal="right"/>
    </xf>
    <xf numFmtId="1" fontId="5" fillId="3" borderId="13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right"/>
    </xf>
    <xf numFmtId="0" fontId="3" fillId="3" borderId="8" xfId="0" applyFont="1" applyFill="1" applyBorder="1" applyAlignment="1">
      <alignment horizontal="center" vertical="center"/>
    </xf>
    <xf numFmtId="1" fontId="2" fillId="3" borderId="8" xfId="0" applyNumberFormat="1" applyFont="1" applyFill="1" applyBorder="1" applyAlignment="1">
      <alignment horizontal="center" vertical="center"/>
    </xf>
    <xf numFmtId="1" fontId="2" fillId="3" borderId="16" xfId="0" applyNumberFormat="1" applyFont="1" applyFill="1" applyBorder="1" applyAlignment="1">
      <alignment horizontal="center" vertical="center"/>
    </xf>
    <xf numFmtId="0" fontId="0" fillId="3" borderId="14" xfId="0" applyFill="1" applyBorder="1" applyAlignment="1">
      <alignment horizontal="right"/>
    </xf>
    <xf numFmtId="1" fontId="5" fillId="3" borderId="16" xfId="0" applyNumberFormat="1" applyFont="1" applyFill="1" applyBorder="1" applyAlignment="1">
      <alignment horizontal="center" vertical="center"/>
    </xf>
    <xf numFmtId="0" fontId="0" fillId="3" borderId="14" xfId="0" applyFont="1" applyFill="1" applyBorder="1"/>
    <xf numFmtId="49" fontId="0" fillId="0" borderId="0" xfId="0" applyNumberFormat="1" applyAlignment="1">
      <alignment horizont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right"/>
    </xf>
    <xf numFmtId="0" fontId="7" fillId="2" borderId="1" xfId="0" applyFont="1" applyFill="1" applyBorder="1"/>
    <xf numFmtId="0" fontId="7" fillId="2" borderId="11" xfId="0" applyFont="1" applyFill="1" applyBorder="1"/>
    <xf numFmtId="0" fontId="7" fillId="2" borderId="9" xfId="0" applyFont="1" applyFill="1" applyBorder="1"/>
    <xf numFmtId="0" fontId="0" fillId="2" borderId="10" xfId="0" applyFill="1" applyBorder="1" applyAlignment="1">
      <alignment horizontal="right"/>
    </xf>
  </cellXfs>
  <cellStyles count="2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5" builtinId="8" hidden="1"/>
    <cellStyle name="Гиперссылка" xfId="47" builtinId="8" hidden="1"/>
    <cellStyle name="Гиперссылка" xfId="49" builtinId="8" hidden="1"/>
    <cellStyle name="Гиперссылка" xfId="51" builtinId="8" hidden="1"/>
    <cellStyle name="Гиперссылка" xfId="53" builtinId="8" hidden="1"/>
    <cellStyle name="Гиперссылка" xfId="55" builtinId="8" hidden="1"/>
    <cellStyle name="Гиперссылка" xfId="57" builtinId="8" hidden="1"/>
    <cellStyle name="Гиперссылка" xfId="59" builtinId="8" hidden="1"/>
    <cellStyle name="Гиперссылка" xfId="61" builtinId="8" hidden="1"/>
    <cellStyle name="Гиперссылка" xfId="63" builtinId="8" hidden="1"/>
    <cellStyle name="Гиперссылка" xfId="65" builtinId="8" hidden="1"/>
    <cellStyle name="Гиперссылка" xfId="67" builtinId="8" hidden="1"/>
    <cellStyle name="Гиперссылка" xfId="69" builtinId="8" hidden="1"/>
    <cellStyle name="Гиперссылка" xfId="71" builtinId="8" hidden="1"/>
    <cellStyle name="Гиперссылка" xfId="73" builtinId="8" hidden="1"/>
    <cellStyle name="Гиперссылка" xfId="75" builtinId="8" hidden="1"/>
    <cellStyle name="Гиперссылка" xfId="77" builtinId="8" hidden="1"/>
    <cellStyle name="Гиперссылка" xfId="79" builtinId="8" hidden="1"/>
    <cellStyle name="Гиперссылка" xfId="81" builtinId="8" hidden="1"/>
    <cellStyle name="Гиперссылка" xfId="83" builtinId="8" hidden="1"/>
    <cellStyle name="Гиперссылка" xfId="85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Обычный" xfId="0" builtinId="0"/>
    <cellStyle name="Просмотренная гиперссылка" xfId="2" builtinId="9" hidden="1"/>
    <cellStyle name="Просмотренная гиперссылка" xfId="4" builtinId="9" hidden="1"/>
    <cellStyle name="Просмотренная гиперссылка" xfId="6" builtinId="9" hidden="1"/>
    <cellStyle name="Просмотренная гиперссылка" xfId="8" builtinId="9" hidden="1"/>
    <cellStyle name="Просмотренная гиперссылка" xfId="10" builtinId="9" hidden="1"/>
    <cellStyle name="Просмотренная гиперссылка" xfId="12" builtinId="9" hidden="1"/>
    <cellStyle name="Просмотренная гиперссылка" xfId="14" builtinId="9" hidden="1"/>
    <cellStyle name="Просмотренная гиперссылка" xfId="16" builtinId="9" hidden="1"/>
    <cellStyle name="Просмотренная гиперссылка" xfId="18" builtinId="9" hidden="1"/>
    <cellStyle name="Просмотренная гиперссылка" xfId="20" builtinId="9" hidden="1"/>
    <cellStyle name="Просмотренная гиперссылка" xfId="22" builtinId="9" hidden="1"/>
    <cellStyle name="Просмотренная гиперссылка" xfId="24" builtinId="9" hidden="1"/>
    <cellStyle name="Просмотренная гиперссылка" xfId="26" builtinId="9" hidden="1"/>
    <cellStyle name="Просмотренная гиперссылка" xfId="28" builtinId="9" hidden="1"/>
    <cellStyle name="Просмотренная гиперссылка" xfId="30" builtinId="9" hidden="1"/>
    <cellStyle name="Просмотренная гиперссылка" xfId="32" builtinId="9" hidden="1"/>
    <cellStyle name="Просмотренная гиперссылка" xfId="34" builtinId="9" hidden="1"/>
    <cellStyle name="Просмотренная гиперссылка" xfId="36" builtinId="9" hidden="1"/>
    <cellStyle name="Просмотренная гиперссылка" xfId="38" builtinId="9" hidden="1"/>
    <cellStyle name="Просмотренная гиперссылка" xfId="40" builtinId="9" hidden="1"/>
    <cellStyle name="Просмотренная гиперссылка" xfId="42" builtinId="9" hidden="1"/>
    <cellStyle name="Просмотренная гиперссылка" xfId="44" builtinId="9" hidden="1"/>
    <cellStyle name="Просмотренная гиперссылка" xfId="46" builtinId="9" hidden="1"/>
    <cellStyle name="Просмотренная гиперссылка" xfId="48" builtinId="9" hidden="1"/>
    <cellStyle name="Просмотренная гиперссылка" xfId="50" builtinId="9" hidden="1"/>
    <cellStyle name="Просмотренная гиперссылка" xfId="52" builtinId="9" hidden="1"/>
    <cellStyle name="Просмотренная гиперссылка" xfId="54" builtinId="9" hidden="1"/>
    <cellStyle name="Просмотренная гиперссылка" xfId="56" builtinId="9" hidden="1"/>
    <cellStyle name="Просмотренная гиперссылка" xfId="58" builtinId="9" hidden="1"/>
    <cellStyle name="Просмотренная гиперссылка" xfId="60" builtinId="9" hidden="1"/>
    <cellStyle name="Просмотренная гиперссылка" xfId="62" builtinId="9" hidden="1"/>
    <cellStyle name="Просмотренная гиперссылка" xfId="64" builtinId="9" hidden="1"/>
    <cellStyle name="Просмотренная гиперссылка" xfId="66" builtinId="9" hidden="1"/>
    <cellStyle name="Просмотренная гиперссылка" xfId="68" builtinId="9" hidden="1"/>
    <cellStyle name="Просмотренная гиперссылка" xfId="70" builtinId="9" hidden="1"/>
    <cellStyle name="Просмотренная гиперссылка" xfId="72" builtinId="9" hidden="1"/>
    <cellStyle name="Просмотренная гиперссылка" xfId="74" builtinId="9" hidden="1"/>
    <cellStyle name="Просмотренная гиперссылка" xfId="76" builtinId="9" hidden="1"/>
    <cellStyle name="Просмотренная гиперссылка" xfId="78" builtinId="9" hidden="1"/>
    <cellStyle name="Просмотренная гиперссылка" xfId="80" builtinId="9" hidden="1"/>
    <cellStyle name="Просмотренная гиперссылка" xfId="82" builtinId="9" hidden="1"/>
    <cellStyle name="Просмотренная гиперссылка" xfId="84" builtinId="9" hidden="1"/>
    <cellStyle name="Просмотренная гиперссылка" xfId="86" builtinId="9" hidden="1"/>
    <cellStyle name="Просмотренная гиперссылка" xfId="88" builtinId="9" hidden="1"/>
    <cellStyle name="Просмотренная гиперссылка" xfId="90" builtinId="9" hidden="1"/>
    <cellStyle name="Просмотренная гиперссылка" xfId="92" builtinId="9" hidden="1"/>
    <cellStyle name="Просмотренная гиперссылка" xfId="94" builtinId="9" hidden="1"/>
    <cellStyle name="Просмотренная гиперссылка" xfId="96" builtinId="9" hidden="1"/>
    <cellStyle name="Просмотренная гиперссылка" xfId="98" builtinId="9" hidden="1"/>
    <cellStyle name="Просмотренная гиперссылка" xfId="100" builtinId="9" hidden="1"/>
    <cellStyle name="Просмотренная гиперссылка" xfId="102" builtinId="9" hidden="1"/>
    <cellStyle name="Просмотренная гиперссылка" xfId="104" builtinId="9" hidden="1"/>
    <cellStyle name="Просмотренная гиперссылка" xfId="106" builtinId="9" hidden="1"/>
    <cellStyle name="Просмотренная гиперссылка" xfId="108" builtinId="9" hidden="1"/>
    <cellStyle name="Просмотренная гиперссылка" xfId="110" builtinId="9" hidden="1"/>
    <cellStyle name="Просмотренная гиперссылка" xfId="112" builtinId="9" hidden="1"/>
    <cellStyle name="Просмотренная гиперссылка" xfId="114" builtinId="9" hidden="1"/>
    <cellStyle name="Просмотренная гиперссылка" xfId="116" builtinId="9" hidden="1"/>
    <cellStyle name="Просмотренная гиперссылка" xfId="118" builtinId="9" hidden="1"/>
    <cellStyle name="Просмотренная гиперссылка" xfId="120" builtinId="9" hidden="1"/>
    <cellStyle name="Просмотренная гиперссылка" xfId="122" builtinId="9" hidden="1"/>
    <cellStyle name="Просмотренная гиперссылка" xfId="124" builtinId="9" hidden="1"/>
    <cellStyle name="Просмотренная гиперссылка" xfId="126" builtinId="9" hidden="1"/>
    <cellStyle name="Просмотренная гиперссылка" xfId="128" builtinId="9" hidden="1"/>
    <cellStyle name="Просмотренная гиперссылка" xfId="130" builtinId="9" hidden="1"/>
    <cellStyle name="Просмотренная гиперссылка" xfId="132" builtinId="9" hidden="1"/>
    <cellStyle name="Просмотренная гиперссылка" xfId="134" builtinId="9" hidden="1"/>
    <cellStyle name="Просмотренная гиперссылка" xfId="136" builtinId="9" hidden="1"/>
    <cellStyle name="Просмотренная гиперссылка" xfId="138" builtinId="9" hidden="1"/>
    <cellStyle name="Просмотренная гиперссылка" xfId="140" builtinId="9" hidden="1"/>
    <cellStyle name="Просмотренная гиперссылка" xfId="142" builtinId="9" hidden="1"/>
    <cellStyle name="Просмотренная гиперссылка" xfId="144" builtinId="9" hidden="1"/>
    <cellStyle name="Просмотренная гиперссылка" xfId="146" builtinId="9" hidden="1"/>
    <cellStyle name="Просмотренная гиперссылка" xfId="148" builtinId="9" hidden="1"/>
    <cellStyle name="Просмотренная гиперссылка" xfId="150" builtinId="9" hidden="1"/>
    <cellStyle name="Просмотренная гиперссылка" xfId="152" builtinId="9" hidden="1"/>
    <cellStyle name="Просмотренная гиперссылка" xfId="154" builtinId="9" hidden="1"/>
    <cellStyle name="Просмотренная гиперссылка" xfId="156" builtinId="9" hidden="1"/>
    <cellStyle name="Просмотренная гиперссылка" xfId="158" builtinId="9" hidden="1"/>
    <cellStyle name="Просмотренная гиперссылка" xfId="160" builtinId="9" hidden="1"/>
    <cellStyle name="Просмотренная гиперссылка" xfId="162" builtinId="9" hidden="1"/>
    <cellStyle name="Просмотренная гиперссылка" xfId="164" builtinId="9" hidden="1"/>
    <cellStyle name="Просмотренная гиперссылка" xfId="166" builtinId="9" hidden="1"/>
    <cellStyle name="Просмотренная гиперссылка" xfId="168" builtinId="9" hidden="1"/>
    <cellStyle name="Просмотренная гиперссылка" xfId="170" builtinId="9" hidden="1"/>
    <cellStyle name="Просмотренная гиперссылка" xfId="172" builtinId="9" hidden="1"/>
    <cellStyle name="Просмотренная гиперссылка" xfId="174" builtinId="9" hidden="1"/>
    <cellStyle name="Просмотренная гиперссылка" xfId="176" builtinId="9" hidden="1"/>
    <cellStyle name="Просмотренная гиперссылка" xfId="178" builtinId="9" hidden="1"/>
    <cellStyle name="Просмотренная гиперссылка" xfId="180" builtinId="9" hidden="1"/>
    <cellStyle name="Просмотренная гиперссылка" xfId="182" builtinId="9" hidden="1"/>
    <cellStyle name="Просмотренная гиперссылка" xfId="184" builtinId="9" hidden="1"/>
    <cellStyle name="Просмотренная гиперссылка" xfId="186" builtinId="9" hidden="1"/>
    <cellStyle name="Просмотренная гиперссылка" xfId="188" builtinId="9" hidden="1"/>
    <cellStyle name="Просмотренная гиперссылка" xfId="190" builtinId="9" hidden="1"/>
    <cellStyle name="Просмотренная гиперссылка" xfId="192" builtinId="9" hidden="1"/>
    <cellStyle name="Просмотренная гиперссылка" xfId="194" builtinId="9" hidden="1"/>
    <cellStyle name="Просмотренная гиперссылка" xfId="196" builtinId="9" hidden="1"/>
    <cellStyle name="Просмотренная гиперссылка" xfId="198" builtinId="9" hidden="1"/>
    <cellStyle name="Просмотренная гиперссылка" xfId="200" builtinId="9" hidden="1"/>
    <cellStyle name="Просмотренная гиперссылка" xfId="202" builtinId="9" hidden="1"/>
    <cellStyle name="Просмотренная гиперссылка" xfId="204" builtinId="9" hidden="1"/>
    <cellStyle name="Просмотренная гиперссылка" xfId="206" builtinId="9" hidden="1"/>
    <cellStyle name="Просмотренная гиперссылка" xfId="208" builtinId="9" hidden="1"/>
    <cellStyle name="Просмотренная гиперссылка" xfId="210" builtinId="9" hidden="1"/>
    <cellStyle name="Просмотренная гиперссылка" xfId="21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2387600</xdr:colOff>
      <xdr:row>3</xdr:row>
      <xdr:rowOff>25400</xdr:rowOff>
    </xdr:to>
    <xdr:pic>
      <xdr:nvPicPr>
        <xdr:cNvPr id="2" name="Изображение 1"/>
        <xdr:cNvPicPr/>
      </xdr:nvPicPr>
      <xdr:blipFill>
        <a:blip xmlns:r="http://schemas.openxmlformats.org/officeDocument/2006/relationships" r:embed="rId1">
          <a:alphaModFix amt="97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21500" cy="596900"/>
        </a:xfrm>
        <a:prstGeom prst="rect">
          <a:avLst/>
        </a:prstGeom>
        <a:noFill/>
        <a:ln>
          <a:noFill/>
        </a:ln>
        <a:extLst>
          <a:ext uri="{FAA26D3D-D897-4be2-8F04-BA451C77F1D7}">
            <ma14:placeholderFlag xmlns:ma14="http://schemas.microsoft.com/office/mac/drawingml/2011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S124"/>
  <sheetViews>
    <sheetView tabSelected="1" workbookViewId="0">
      <pane xSplit="2" ySplit="7" topLeftCell="C36" activePane="bottomRight" state="frozen"/>
      <selection pane="topRight" activeCell="C1" sqref="C1"/>
      <selection pane="bottomLeft" activeCell="A8" sqref="A8"/>
      <selection pane="bottomRight" activeCell="A73" activeCellId="5" sqref="B65:I65 K65:O65 A67:O67 A69:O69 A71:O71 A73:O73"/>
    </sheetView>
  </sheetViews>
  <sheetFormatPr baseColWidth="10" defaultRowHeight="15" x14ac:dyDescent="0"/>
  <cols>
    <col min="1" max="1" width="24.1640625" customWidth="1"/>
    <col min="2" max="2" width="35.33203125" customWidth="1"/>
    <col min="3" max="3" width="55.83203125" customWidth="1"/>
    <col min="5" max="7" width="10.83203125" style="89"/>
    <col min="8" max="8" width="14.33203125" style="89" customWidth="1"/>
    <col min="9" max="9" width="10.83203125" style="89"/>
    <col min="10" max="10" width="14.5" style="89" customWidth="1"/>
    <col min="11" max="11" width="16.1640625" style="89" customWidth="1"/>
    <col min="12" max="12" width="10.83203125" style="89"/>
    <col min="14" max="14" width="15.33203125" customWidth="1"/>
    <col min="15" max="15" width="15.83203125" customWidth="1"/>
  </cols>
  <sheetData>
    <row r="3" spans="1:19">
      <c r="A3" s="1"/>
      <c r="B3" s="1"/>
      <c r="C3" s="1"/>
      <c r="D3" s="1"/>
      <c r="E3" s="2"/>
      <c r="F3" s="2"/>
      <c r="G3" s="3"/>
      <c r="H3" s="3"/>
      <c r="I3" s="2"/>
      <c r="J3" s="2"/>
      <c r="K3" s="2"/>
      <c r="L3" s="2"/>
      <c r="M3" s="1"/>
    </row>
    <row r="4" spans="1:19">
      <c r="A4" s="185" t="s">
        <v>0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</row>
    <row r="5" spans="1:19">
      <c r="A5" s="4"/>
      <c r="B5" s="5"/>
      <c r="C5" s="5"/>
      <c r="D5" s="5"/>
      <c r="E5" s="6"/>
      <c r="F5" s="6"/>
      <c r="G5" s="3"/>
      <c r="H5" s="3"/>
      <c r="I5" s="7"/>
      <c r="J5" s="8"/>
      <c r="K5" s="8"/>
      <c r="L5" s="7"/>
      <c r="M5" s="8"/>
    </row>
    <row r="6" spans="1:19" ht="60">
      <c r="A6" s="186" t="s">
        <v>1</v>
      </c>
      <c r="B6" s="186" t="s">
        <v>2</v>
      </c>
      <c r="C6" s="186" t="s">
        <v>3</v>
      </c>
      <c r="D6" s="186" t="s">
        <v>4</v>
      </c>
      <c r="E6" s="187" t="s">
        <v>5</v>
      </c>
      <c r="F6" s="9" t="s">
        <v>6</v>
      </c>
      <c r="G6" s="9" t="s">
        <v>6</v>
      </c>
      <c r="H6" s="10" t="s">
        <v>7</v>
      </c>
      <c r="I6" s="9" t="s">
        <v>8</v>
      </c>
      <c r="J6" s="9" t="s">
        <v>8</v>
      </c>
      <c r="K6" s="10" t="s">
        <v>9</v>
      </c>
      <c r="L6" s="10" t="s">
        <v>10</v>
      </c>
      <c r="M6" s="10" t="s">
        <v>10</v>
      </c>
      <c r="N6" s="10" t="s">
        <v>11</v>
      </c>
      <c r="O6" s="9" t="s">
        <v>12</v>
      </c>
      <c r="P6" s="11" t="s">
        <v>13</v>
      </c>
      <c r="Q6" s="11" t="s">
        <v>14</v>
      </c>
    </row>
    <row r="7" spans="1:19" ht="66" customHeight="1">
      <c r="A7" s="186"/>
      <c r="B7" s="186"/>
      <c r="C7" s="186"/>
      <c r="D7" s="186"/>
      <c r="E7" s="187"/>
      <c r="F7" s="12" t="s">
        <v>15</v>
      </c>
      <c r="G7" s="13" t="s">
        <v>16</v>
      </c>
      <c r="H7" s="13"/>
      <c r="I7" s="12" t="s">
        <v>15</v>
      </c>
      <c r="J7" s="13" t="s">
        <v>16</v>
      </c>
      <c r="K7" s="13"/>
      <c r="L7" s="12" t="s">
        <v>15</v>
      </c>
      <c r="M7" s="13" t="s">
        <v>16</v>
      </c>
      <c r="N7" s="14"/>
      <c r="O7" s="14"/>
      <c r="P7" s="15">
        <v>42887</v>
      </c>
      <c r="Q7" s="16">
        <v>63.410699999999999</v>
      </c>
      <c r="R7" s="184" t="s">
        <v>17</v>
      </c>
      <c r="S7" s="184"/>
    </row>
    <row r="8" spans="1:19">
      <c r="A8" s="51"/>
      <c r="B8" s="51"/>
      <c r="C8" s="51"/>
      <c r="D8" s="51"/>
      <c r="E8" s="52"/>
      <c r="F8" s="53"/>
      <c r="G8" s="52"/>
      <c r="H8" s="54"/>
      <c r="I8" s="55"/>
      <c r="J8" s="20"/>
      <c r="K8" s="20"/>
      <c r="L8" s="56"/>
      <c r="M8" s="14"/>
      <c r="N8" s="14"/>
      <c r="O8" s="14"/>
    </row>
    <row r="9" spans="1:19" ht="16" thickBot="1">
      <c r="A9" s="57" t="s">
        <v>78</v>
      </c>
      <c r="B9" s="58"/>
      <c r="C9" s="58"/>
      <c r="D9" s="58"/>
      <c r="E9" s="59"/>
      <c r="F9" s="60"/>
      <c r="G9" s="59"/>
      <c r="H9" s="59"/>
      <c r="I9" s="61"/>
      <c r="J9" s="20"/>
      <c r="K9" s="21"/>
      <c r="L9" s="56"/>
      <c r="M9" s="14"/>
      <c r="N9" s="110"/>
      <c r="O9" s="14"/>
    </row>
    <row r="10" spans="1:19" ht="16" thickBot="1">
      <c r="A10" s="23" t="s">
        <v>79</v>
      </c>
      <c r="B10" s="23" t="s">
        <v>20</v>
      </c>
      <c r="C10" s="23" t="s">
        <v>80</v>
      </c>
      <c r="D10" s="23">
        <v>9</v>
      </c>
      <c r="E10" s="23" t="s">
        <v>81</v>
      </c>
      <c r="F10" s="24"/>
      <c r="G10" s="25"/>
      <c r="H10" s="25"/>
      <c r="I10" s="26">
        <f>J10*$Q$7</f>
        <v>1208.6079419999999</v>
      </c>
      <c r="J10" s="27">
        <v>19.059999999999999</v>
      </c>
      <c r="K10" s="28"/>
      <c r="L10" s="29">
        <f>M10*Q7</f>
        <v>1265.6775720000001</v>
      </c>
      <c r="M10" s="44">
        <v>19.96</v>
      </c>
      <c r="N10" s="113"/>
      <c r="O10" s="46">
        <f>F10*H10+I10*K10+L10*N10</f>
        <v>0</v>
      </c>
    </row>
    <row r="11" spans="1:19" ht="16" thickBot="1">
      <c r="A11" s="30" t="s">
        <v>82</v>
      </c>
      <c r="B11" s="30" t="s">
        <v>20</v>
      </c>
      <c r="C11" s="30" t="s">
        <v>83</v>
      </c>
      <c r="D11" s="30">
        <v>8</v>
      </c>
      <c r="E11" s="30" t="s">
        <v>84</v>
      </c>
      <c r="F11" s="31"/>
      <c r="G11" s="32"/>
      <c r="H11" s="32"/>
      <c r="I11" s="33">
        <f>J11*$Q$7</f>
        <v>1556.7326849999999</v>
      </c>
      <c r="J11" s="34">
        <v>24.55</v>
      </c>
      <c r="K11" s="35"/>
      <c r="L11" s="36">
        <f>M11*Q7</f>
        <v>1526.9296559999998</v>
      </c>
      <c r="M11" s="39">
        <v>24.08</v>
      </c>
      <c r="N11" s="118"/>
      <c r="O11" s="41">
        <f t="shared" ref="O11:O18" si="0">F11*H11+I11*K11+L11*N11</f>
        <v>0</v>
      </c>
    </row>
    <row r="12" spans="1:19" ht="16" thickBot="1">
      <c r="A12" s="23" t="s">
        <v>40</v>
      </c>
      <c r="B12" s="23" t="s">
        <v>20</v>
      </c>
      <c r="C12" s="23" t="s">
        <v>41</v>
      </c>
      <c r="D12" s="23"/>
      <c r="E12" s="23"/>
      <c r="F12" s="24"/>
      <c r="G12" s="25"/>
      <c r="H12" s="38"/>
      <c r="I12" s="26"/>
      <c r="J12" s="27"/>
      <c r="K12" s="28"/>
      <c r="L12" s="29">
        <f>M12*Q7</f>
        <v>1765.3538879999999</v>
      </c>
      <c r="M12" s="44">
        <v>27.84</v>
      </c>
      <c r="N12" s="113"/>
      <c r="O12" s="46"/>
    </row>
    <row r="13" spans="1:19" ht="16" thickBot="1">
      <c r="A13" s="30" t="s">
        <v>85</v>
      </c>
      <c r="B13" s="30" t="s">
        <v>20</v>
      </c>
      <c r="C13" s="30" t="s">
        <v>86</v>
      </c>
      <c r="D13" s="30">
        <v>6</v>
      </c>
      <c r="E13" s="30" t="s">
        <v>87</v>
      </c>
      <c r="F13" s="31">
        <f>G13*$Q$7</f>
        <v>1790.7181679999999</v>
      </c>
      <c r="G13" s="39">
        <v>28.24</v>
      </c>
      <c r="H13" s="118"/>
      <c r="I13" s="36">
        <f>J13*Q7</f>
        <v>1681.651764</v>
      </c>
      <c r="J13" s="34">
        <v>26.52</v>
      </c>
      <c r="K13" s="35"/>
      <c r="L13" s="36">
        <f>M13*Q7</f>
        <v>1811.643699</v>
      </c>
      <c r="M13" s="39">
        <v>28.57</v>
      </c>
      <c r="N13" s="118"/>
      <c r="O13" s="41">
        <f>F13*H13+I13*K13+L13*N13</f>
        <v>0</v>
      </c>
    </row>
    <row r="14" spans="1:19" ht="16" thickBot="1">
      <c r="A14" s="23" t="s">
        <v>88</v>
      </c>
      <c r="B14" s="23" t="s">
        <v>20</v>
      </c>
      <c r="C14" s="23" t="s">
        <v>89</v>
      </c>
      <c r="D14" s="23">
        <v>6</v>
      </c>
      <c r="E14" s="23" t="s">
        <v>90</v>
      </c>
      <c r="F14" s="24"/>
      <c r="G14" s="25"/>
      <c r="H14" s="42"/>
      <c r="I14" s="26">
        <f t="shared" ref="I14:I19" si="1">J14*$Q$7</f>
        <v>1514.2475159999999</v>
      </c>
      <c r="J14" s="27">
        <v>23.88</v>
      </c>
      <c r="K14" s="28"/>
      <c r="L14" s="29">
        <f>M14*Q7</f>
        <v>1603.6566029999999</v>
      </c>
      <c r="M14" s="44">
        <v>25.29</v>
      </c>
      <c r="N14" s="113"/>
      <c r="O14" s="46">
        <f t="shared" si="0"/>
        <v>0</v>
      </c>
    </row>
    <row r="15" spans="1:19" ht="16" thickBot="1">
      <c r="A15" s="30" t="s">
        <v>91</v>
      </c>
      <c r="B15" s="30" t="s">
        <v>20</v>
      </c>
      <c r="C15" s="30" t="s">
        <v>92</v>
      </c>
      <c r="D15" s="30">
        <v>6</v>
      </c>
      <c r="E15" s="30" t="s">
        <v>39</v>
      </c>
      <c r="F15" s="31"/>
      <c r="G15" s="32"/>
      <c r="H15" s="32"/>
      <c r="I15" s="33">
        <f t="shared" si="1"/>
        <v>1979.6820539999999</v>
      </c>
      <c r="J15" s="34">
        <v>31.22</v>
      </c>
      <c r="K15" s="35"/>
      <c r="L15" s="36"/>
      <c r="M15" s="39"/>
      <c r="N15" s="118"/>
      <c r="O15" s="41">
        <f t="shared" si="0"/>
        <v>0</v>
      </c>
    </row>
    <row r="16" spans="1:19" ht="16" thickBot="1">
      <c r="A16" s="23" t="s">
        <v>93</v>
      </c>
      <c r="B16" s="23" t="s">
        <v>20</v>
      </c>
      <c r="C16" s="23" t="s">
        <v>94</v>
      </c>
      <c r="D16" s="23">
        <v>6</v>
      </c>
      <c r="E16" s="23" t="s">
        <v>87</v>
      </c>
      <c r="F16" s="24"/>
      <c r="G16" s="25"/>
      <c r="H16" s="25"/>
      <c r="I16" s="26">
        <f t="shared" si="1"/>
        <v>1667.0673029999998</v>
      </c>
      <c r="J16" s="27">
        <v>26.29</v>
      </c>
      <c r="K16" s="28"/>
      <c r="L16" s="29">
        <f>M16*Q7</f>
        <v>1739.355501</v>
      </c>
      <c r="M16" s="44">
        <v>27.43</v>
      </c>
      <c r="N16" s="113"/>
      <c r="O16" s="46">
        <f t="shared" si="0"/>
        <v>0</v>
      </c>
    </row>
    <row r="17" spans="1:15" ht="16" thickBot="1">
      <c r="A17" s="30" t="s">
        <v>95</v>
      </c>
      <c r="B17" s="30" t="s">
        <v>20</v>
      </c>
      <c r="C17" s="30"/>
      <c r="D17" s="30"/>
      <c r="E17" s="30"/>
      <c r="F17" s="31"/>
      <c r="G17" s="32"/>
      <c r="H17" s="32"/>
      <c r="I17" s="33">
        <f t="shared" si="1"/>
        <v>2195.9125410000001</v>
      </c>
      <c r="J17" s="34">
        <v>34.630000000000003</v>
      </c>
      <c r="K17" s="35"/>
      <c r="L17" s="36"/>
      <c r="M17" s="39"/>
      <c r="N17" s="118"/>
      <c r="O17" s="41">
        <f t="shared" si="0"/>
        <v>0</v>
      </c>
    </row>
    <row r="18" spans="1:15" ht="16" thickBot="1">
      <c r="A18" s="23" t="s">
        <v>96</v>
      </c>
      <c r="B18" s="23" t="s">
        <v>20</v>
      </c>
      <c r="C18" s="23" t="s">
        <v>97</v>
      </c>
      <c r="D18" s="23">
        <v>6</v>
      </c>
      <c r="E18" s="23" t="s">
        <v>98</v>
      </c>
      <c r="F18" s="24"/>
      <c r="G18" s="25"/>
      <c r="H18" s="38"/>
      <c r="I18" s="26">
        <f t="shared" si="1"/>
        <v>1490.1514500000001</v>
      </c>
      <c r="J18" s="27">
        <v>23.5</v>
      </c>
      <c r="K18" s="28"/>
      <c r="L18" s="29">
        <f>M18*Q7</f>
        <v>1656.2874839999999</v>
      </c>
      <c r="M18" s="44">
        <v>26.12</v>
      </c>
      <c r="N18" s="113"/>
      <c r="O18" s="46">
        <f t="shared" si="0"/>
        <v>0</v>
      </c>
    </row>
    <row r="19" spans="1:15" ht="16" thickBot="1">
      <c r="A19" s="30" t="s">
        <v>99</v>
      </c>
      <c r="B19" s="30" t="s">
        <v>20</v>
      </c>
      <c r="C19" s="30" t="s">
        <v>100</v>
      </c>
      <c r="D19" s="30">
        <v>9</v>
      </c>
      <c r="E19" s="30" t="s">
        <v>33</v>
      </c>
      <c r="F19" s="33">
        <f>G19*Q7</f>
        <v>1194.0234809999999</v>
      </c>
      <c r="G19" s="39">
        <v>18.829999999999998</v>
      </c>
      <c r="H19" s="118"/>
      <c r="I19" s="36">
        <f t="shared" si="1"/>
        <v>1313.869704</v>
      </c>
      <c r="J19" s="34">
        <v>20.72</v>
      </c>
      <c r="K19" s="35"/>
      <c r="L19" s="36">
        <f>M19*Q7</f>
        <v>1223.8265100000001</v>
      </c>
      <c r="M19" s="39">
        <v>19.3</v>
      </c>
      <c r="N19" s="118"/>
      <c r="O19" s="41">
        <f>F19*H19+I19*K19+L19*N19</f>
        <v>0</v>
      </c>
    </row>
    <row r="20" spans="1:15">
      <c r="A20" s="58"/>
      <c r="B20" s="66"/>
      <c r="C20" s="58"/>
      <c r="D20" s="58"/>
      <c r="E20" s="59"/>
      <c r="F20" s="60"/>
      <c r="G20" s="59"/>
      <c r="H20" s="125"/>
      <c r="I20" s="61"/>
      <c r="J20" s="20"/>
      <c r="K20" s="67"/>
      <c r="L20" s="56"/>
      <c r="M20" s="14"/>
      <c r="N20" s="87"/>
      <c r="O20" s="14"/>
    </row>
    <row r="21" spans="1:15" ht="16" thickBot="1">
      <c r="A21" s="57" t="s">
        <v>187</v>
      </c>
      <c r="B21" s="66"/>
      <c r="C21" s="58"/>
      <c r="D21" s="58"/>
      <c r="E21" s="59"/>
      <c r="F21" s="60"/>
      <c r="G21" s="59"/>
      <c r="H21" s="59"/>
      <c r="I21" s="61"/>
      <c r="J21" s="9"/>
      <c r="K21" s="20"/>
      <c r="L21" s="56"/>
      <c r="M21" s="14"/>
      <c r="N21" s="110"/>
      <c r="O21" s="14"/>
    </row>
    <row r="22" spans="1:15" ht="16" thickBot="1">
      <c r="A22" s="23" t="s">
        <v>91</v>
      </c>
      <c r="B22" s="23" t="s">
        <v>20</v>
      </c>
      <c r="C22" s="23" t="s">
        <v>92</v>
      </c>
      <c r="D22" s="23">
        <v>6</v>
      </c>
      <c r="E22" s="23" t="s">
        <v>39</v>
      </c>
      <c r="F22" s="24"/>
      <c r="G22" s="25"/>
      <c r="H22" s="25"/>
      <c r="I22" s="26"/>
      <c r="J22" s="64"/>
      <c r="K22" s="108"/>
      <c r="L22" s="65">
        <f>M22*Q7</f>
        <v>1845.8854769999998</v>
      </c>
      <c r="M22" s="44">
        <v>29.11</v>
      </c>
      <c r="N22" s="113"/>
      <c r="O22" s="46">
        <f>F22*H22+I22*K22+L22*N22</f>
        <v>0</v>
      </c>
    </row>
    <row r="23" spans="1:15">
      <c r="A23" s="68"/>
      <c r="B23" s="66"/>
      <c r="C23" s="58"/>
      <c r="D23" s="58"/>
      <c r="E23" s="59"/>
      <c r="F23" s="60"/>
      <c r="G23" s="59"/>
      <c r="H23" s="59"/>
      <c r="I23" s="61"/>
      <c r="J23" s="9"/>
      <c r="K23" s="20"/>
      <c r="L23" s="56"/>
      <c r="M23" s="14"/>
      <c r="N23" s="14"/>
      <c r="O23" s="14"/>
    </row>
    <row r="24" spans="1:15" ht="16" thickBot="1">
      <c r="A24" s="122" t="s">
        <v>101</v>
      </c>
      <c r="B24" s="123"/>
      <c r="C24" s="124"/>
      <c r="D24" s="124"/>
      <c r="E24" s="125"/>
      <c r="F24" s="126"/>
      <c r="G24" s="125"/>
      <c r="H24" s="125"/>
      <c r="I24" s="127"/>
      <c r="J24" s="69"/>
      <c r="K24" s="128"/>
      <c r="L24" s="129"/>
      <c r="M24" s="14"/>
      <c r="N24" s="110"/>
      <c r="O24" s="14"/>
    </row>
    <row r="25" spans="1:15" ht="16" thickBot="1">
      <c r="A25" s="23" t="s">
        <v>102</v>
      </c>
      <c r="B25" s="23" t="s">
        <v>103</v>
      </c>
      <c r="C25" s="23" t="s">
        <v>104</v>
      </c>
      <c r="D25" s="23">
        <v>8</v>
      </c>
      <c r="E25" s="23" t="s">
        <v>105</v>
      </c>
      <c r="F25" s="24"/>
      <c r="G25" s="25"/>
      <c r="H25" s="25"/>
      <c r="I25" s="26">
        <f>J25*$Q$7</f>
        <v>2478.0901559999998</v>
      </c>
      <c r="J25" s="27">
        <v>39.08</v>
      </c>
      <c r="K25" s="28"/>
      <c r="L25" s="29">
        <f>M25*Q7</f>
        <v>2611.252626</v>
      </c>
      <c r="M25" s="44">
        <v>41.18</v>
      </c>
      <c r="N25" s="113"/>
      <c r="O25" s="46">
        <f>F25*H25+I25*K25+L25*N25</f>
        <v>0</v>
      </c>
    </row>
    <row r="26" spans="1:15" ht="16" thickBot="1">
      <c r="A26" s="30" t="s">
        <v>106</v>
      </c>
      <c r="B26" s="30" t="s">
        <v>103</v>
      </c>
      <c r="C26" s="30" t="s">
        <v>107</v>
      </c>
      <c r="D26" s="30">
        <v>7</v>
      </c>
      <c r="E26" s="30" t="s">
        <v>108</v>
      </c>
      <c r="F26" s="31"/>
      <c r="G26" s="32"/>
      <c r="H26" s="32"/>
      <c r="I26" s="33">
        <f>J26*$Q$7</f>
        <v>2350.6346490000001</v>
      </c>
      <c r="J26" s="34">
        <v>37.07</v>
      </c>
      <c r="K26" s="35"/>
      <c r="L26" s="36"/>
      <c r="M26" s="32"/>
      <c r="N26" s="130"/>
      <c r="O26" s="32">
        <f t="shared" ref="O26:O35" si="2">F26*H26+I26*K26+L26*N26</f>
        <v>0</v>
      </c>
    </row>
    <row r="27" spans="1:15" ht="16" thickBot="1">
      <c r="A27" s="23" t="s">
        <v>190</v>
      </c>
      <c r="B27" s="23" t="s">
        <v>103</v>
      </c>
      <c r="C27" s="23" t="s">
        <v>191</v>
      </c>
      <c r="D27" s="23">
        <v>8</v>
      </c>
      <c r="E27" s="23" t="s">
        <v>192</v>
      </c>
      <c r="F27" s="24"/>
      <c r="G27" s="25"/>
      <c r="H27" s="25"/>
      <c r="I27" s="26"/>
      <c r="J27" s="27"/>
      <c r="K27" s="28"/>
      <c r="L27" s="29">
        <f>M27*Q7</f>
        <v>3747.5723699999999</v>
      </c>
      <c r="M27" s="44">
        <v>59.1</v>
      </c>
      <c r="N27" s="113"/>
      <c r="O27" s="46">
        <f t="shared" si="2"/>
        <v>0</v>
      </c>
    </row>
    <row r="28" spans="1:15" ht="16" thickBot="1">
      <c r="A28" s="30" t="s">
        <v>185</v>
      </c>
      <c r="B28" s="30" t="s">
        <v>103</v>
      </c>
      <c r="C28" s="30" t="s">
        <v>186</v>
      </c>
      <c r="D28" s="30"/>
      <c r="E28" s="30"/>
      <c r="F28" s="31"/>
      <c r="G28" s="32"/>
      <c r="H28" s="32"/>
      <c r="I28" s="33"/>
      <c r="J28" s="34"/>
      <c r="K28" s="35"/>
      <c r="L28" s="36">
        <f>M28*Q7</f>
        <v>4162.2783479999998</v>
      </c>
      <c r="M28" s="32">
        <v>65.64</v>
      </c>
      <c r="N28" s="130"/>
      <c r="O28" s="32">
        <f t="shared" si="2"/>
        <v>0</v>
      </c>
    </row>
    <row r="29" spans="1:15" ht="16" thickBot="1">
      <c r="A29" s="23" t="s">
        <v>109</v>
      </c>
      <c r="B29" s="23" t="s">
        <v>103</v>
      </c>
      <c r="C29" s="23" t="s">
        <v>110</v>
      </c>
      <c r="D29" s="23">
        <v>7</v>
      </c>
      <c r="E29" s="23" t="s">
        <v>111</v>
      </c>
      <c r="F29" s="24"/>
      <c r="G29" s="25"/>
      <c r="H29" s="25"/>
      <c r="I29" s="26">
        <f>J29*$Q$7</f>
        <v>2507.8931849999999</v>
      </c>
      <c r="J29" s="27">
        <v>39.549999999999997</v>
      </c>
      <c r="K29" s="28"/>
      <c r="L29" s="29">
        <f>M29*Q7</f>
        <v>2514.2342549999998</v>
      </c>
      <c r="M29" s="44">
        <v>39.65</v>
      </c>
      <c r="N29" s="113"/>
      <c r="O29" s="46">
        <f t="shared" si="2"/>
        <v>0</v>
      </c>
    </row>
    <row r="30" spans="1:15" ht="16" thickBot="1">
      <c r="A30" s="30" t="s">
        <v>201</v>
      </c>
      <c r="B30" s="30" t="s">
        <v>103</v>
      </c>
      <c r="C30" s="30" t="s">
        <v>202</v>
      </c>
      <c r="D30" s="30">
        <v>8</v>
      </c>
      <c r="E30" s="30" t="s">
        <v>135</v>
      </c>
      <c r="F30" s="31"/>
      <c r="G30" s="32"/>
      <c r="H30" s="32"/>
      <c r="I30" s="33"/>
      <c r="J30" s="34"/>
      <c r="K30" s="35"/>
      <c r="L30" s="36">
        <f>M30*Q7</f>
        <v>3082.394127</v>
      </c>
      <c r="M30" s="32">
        <v>48.61</v>
      </c>
      <c r="N30" s="130"/>
      <c r="O30" s="32"/>
    </row>
    <row r="31" spans="1:15" ht="16" thickBot="1">
      <c r="A31" s="23" t="s">
        <v>193</v>
      </c>
      <c r="B31" s="23" t="s">
        <v>103</v>
      </c>
      <c r="C31" s="23" t="s">
        <v>194</v>
      </c>
      <c r="D31" s="23">
        <v>9</v>
      </c>
      <c r="E31" s="23" t="s">
        <v>195</v>
      </c>
      <c r="F31" s="24"/>
      <c r="G31" s="25"/>
      <c r="H31" s="25"/>
      <c r="I31" s="26"/>
      <c r="J31" s="27"/>
      <c r="K31" s="28"/>
      <c r="L31" s="29">
        <f>M31*Q7</f>
        <v>3224.4340950000001</v>
      </c>
      <c r="M31" s="44">
        <v>50.85</v>
      </c>
      <c r="N31" s="113"/>
      <c r="O31" s="46">
        <f t="shared" si="2"/>
        <v>0</v>
      </c>
    </row>
    <row r="32" spans="1:15" ht="16" thickBot="1">
      <c r="A32" s="30" t="s">
        <v>196</v>
      </c>
      <c r="B32" s="30" t="s">
        <v>103</v>
      </c>
      <c r="C32" s="30" t="s">
        <v>197</v>
      </c>
      <c r="D32" s="30">
        <v>7</v>
      </c>
      <c r="E32" s="30" t="s">
        <v>138</v>
      </c>
      <c r="F32" s="31"/>
      <c r="G32" s="32"/>
      <c r="H32" s="32"/>
      <c r="I32" s="33"/>
      <c r="J32" s="34"/>
      <c r="K32" s="35"/>
      <c r="L32" s="36">
        <f>M32*Q7</f>
        <v>2437.5073079999997</v>
      </c>
      <c r="M32" s="32">
        <v>38.44</v>
      </c>
      <c r="N32" s="130"/>
      <c r="O32" s="32">
        <f t="shared" si="2"/>
        <v>0</v>
      </c>
    </row>
    <row r="33" spans="1:15" ht="16" thickBot="1">
      <c r="A33" s="23" t="s">
        <v>112</v>
      </c>
      <c r="B33" s="23" t="s">
        <v>103</v>
      </c>
      <c r="C33" s="23" t="s">
        <v>113</v>
      </c>
      <c r="D33" s="23">
        <v>7</v>
      </c>
      <c r="E33" s="23" t="s">
        <v>33</v>
      </c>
      <c r="F33" s="24"/>
      <c r="G33" s="25"/>
      <c r="H33" s="25"/>
      <c r="I33" s="26">
        <f>J33*$Q$7</f>
        <v>2472.3831930000001</v>
      </c>
      <c r="J33" s="27">
        <v>38.99</v>
      </c>
      <c r="K33" s="28"/>
      <c r="L33" s="29">
        <f>M33*Q7</f>
        <v>2489.5040819999999</v>
      </c>
      <c r="M33" s="44">
        <v>39.26</v>
      </c>
      <c r="N33" s="113"/>
      <c r="O33" s="46">
        <f t="shared" si="2"/>
        <v>0</v>
      </c>
    </row>
    <row r="34" spans="1:15" ht="16" thickBot="1">
      <c r="A34" s="30" t="s">
        <v>188</v>
      </c>
      <c r="B34" s="30" t="s">
        <v>103</v>
      </c>
      <c r="C34" s="30" t="s">
        <v>189</v>
      </c>
      <c r="D34" s="30">
        <v>9</v>
      </c>
      <c r="E34" s="30"/>
      <c r="F34" s="31"/>
      <c r="G34" s="32"/>
      <c r="H34" s="32"/>
      <c r="I34" s="33"/>
      <c r="J34" s="34"/>
      <c r="K34" s="35"/>
      <c r="L34" s="36">
        <f>M34*Q7</f>
        <v>2741.8786680000003</v>
      </c>
      <c r="M34" s="32">
        <v>43.24</v>
      </c>
      <c r="N34" s="130"/>
      <c r="O34" s="32"/>
    </row>
    <row r="35" spans="1:15" ht="16" thickBot="1">
      <c r="A35" s="23" t="s">
        <v>114</v>
      </c>
      <c r="B35" s="23" t="s">
        <v>103</v>
      </c>
      <c r="C35" s="23" t="s">
        <v>115</v>
      </c>
      <c r="D35" s="23">
        <v>9</v>
      </c>
      <c r="E35" s="23" t="s">
        <v>45</v>
      </c>
      <c r="F35" s="24"/>
      <c r="G35" s="25"/>
      <c r="H35" s="25"/>
      <c r="I35" s="26">
        <f>J35*$Q$7</f>
        <v>2635.348692</v>
      </c>
      <c r="J35" s="27">
        <v>41.56</v>
      </c>
      <c r="K35" s="28"/>
      <c r="L35" s="29">
        <f>M35*Q7</f>
        <v>3306.8680049999998</v>
      </c>
      <c r="M35" s="44">
        <v>52.15</v>
      </c>
      <c r="N35" s="113"/>
      <c r="O35" s="46">
        <f t="shared" si="2"/>
        <v>0</v>
      </c>
    </row>
    <row r="36" spans="1:15">
      <c r="A36" s="30" t="s">
        <v>198</v>
      </c>
      <c r="B36" s="30" t="s">
        <v>103</v>
      </c>
      <c r="C36" s="30" t="s">
        <v>199</v>
      </c>
      <c r="D36" s="30">
        <v>6</v>
      </c>
      <c r="E36" s="30" t="s">
        <v>200</v>
      </c>
      <c r="F36" s="31"/>
      <c r="G36" s="32"/>
      <c r="H36" s="32"/>
      <c r="I36" s="33"/>
      <c r="J36" s="34"/>
      <c r="K36" s="35"/>
      <c r="L36" s="36">
        <f>M36*Q7</f>
        <v>3306.8680049999998</v>
      </c>
      <c r="M36" s="32">
        <v>52.15</v>
      </c>
      <c r="N36" s="130"/>
      <c r="O36" s="32"/>
    </row>
    <row r="37" spans="1:15">
      <c r="A37" s="124"/>
      <c r="B37" s="131"/>
      <c r="C37" s="131"/>
      <c r="D37" s="131"/>
      <c r="E37" s="132"/>
      <c r="F37" s="133"/>
      <c r="G37" s="132"/>
      <c r="H37" s="54"/>
      <c r="I37" s="134"/>
      <c r="J37" s="67"/>
      <c r="K37" s="67"/>
      <c r="L37" s="129"/>
      <c r="M37" s="87"/>
      <c r="N37" s="87"/>
      <c r="O37" s="87"/>
    </row>
    <row r="38" spans="1:15" ht="16" thickBot="1">
      <c r="A38" s="57" t="s">
        <v>116</v>
      </c>
      <c r="B38" s="70"/>
      <c r="C38" s="70"/>
      <c r="D38" s="70"/>
      <c r="E38" s="71"/>
      <c r="F38" s="53"/>
      <c r="G38" s="71"/>
      <c r="H38" s="52"/>
      <c r="I38" s="55"/>
      <c r="J38" s="20"/>
      <c r="K38" s="21"/>
      <c r="L38" s="56"/>
      <c r="M38" s="14"/>
      <c r="N38" s="14"/>
      <c r="O38" s="14"/>
    </row>
    <row r="39" spans="1:15">
      <c r="A39" s="23" t="s">
        <v>117</v>
      </c>
      <c r="B39" s="23" t="s">
        <v>118</v>
      </c>
      <c r="C39" s="23" t="s">
        <v>119</v>
      </c>
      <c r="D39" s="23">
        <v>7</v>
      </c>
      <c r="E39" s="23" t="s">
        <v>120</v>
      </c>
      <c r="F39" s="24"/>
      <c r="G39" s="25"/>
      <c r="H39" s="25"/>
      <c r="I39" s="26">
        <f>J39*$Q$7</f>
        <v>2646.7626180000002</v>
      </c>
      <c r="J39" s="27">
        <v>41.74</v>
      </c>
      <c r="K39" s="28"/>
      <c r="L39" s="29"/>
      <c r="M39" s="25"/>
      <c r="N39" s="25"/>
      <c r="O39" s="25">
        <f>F39*H39+I39*K39+L39*N39</f>
        <v>0</v>
      </c>
    </row>
    <row r="40" spans="1:15" ht="16" thickBot="1">
      <c r="A40" s="30" t="s">
        <v>121</v>
      </c>
      <c r="B40" s="30" t="s">
        <v>118</v>
      </c>
      <c r="C40" s="30" t="s">
        <v>122</v>
      </c>
      <c r="D40" s="30">
        <v>8</v>
      </c>
      <c r="E40" s="30"/>
      <c r="F40" s="31"/>
      <c r="G40" s="32"/>
      <c r="H40" s="32"/>
      <c r="I40" s="33">
        <f>J40*$Q$7</f>
        <v>2646.7626180000002</v>
      </c>
      <c r="J40" s="34">
        <v>41.74</v>
      </c>
      <c r="K40" s="35"/>
      <c r="L40" s="36"/>
      <c r="M40" s="32"/>
      <c r="N40" s="43"/>
      <c r="O40" s="32">
        <f t="shared" ref="O40:O43" si="3">F40*H40+I40*K40+L40*N40</f>
        <v>0</v>
      </c>
    </row>
    <row r="41" spans="1:15" ht="16" thickBot="1">
      <c r="A41" s="114" t="s">
        <v>182</v>
      </c>
      <c r="B41" s="114" t="s">
        <v>118</v>
      </c>
      <c r="C41" s="114" t="s">
        <v>183</v>
      </c>
      <c r="D41" s="114">
        <v>9</v>
      </c>
      <c r="E41" s="114" t="s">
        <v>184</v>
      </c>
      <c r="F41" s="115"/>
      <c r="G41" s="25"/>
      <c r="H41" s="25"/>
      <c r="I41" s="26"/>
      <c r="J41" s="27"/>
      <c r="K41" s="37"/>
      <c r="L41" s="63">
        <f>Q7*M41</f>
        <v>3334.7687129999999</v>
      </c>
      <c r="M41" s="44">
        <v>52.59</v>
      </c>
      <c r="N41" s="113"/>
      <c r="O41" s="46">
        <f t="shared" si="3"/>
        <v>0</v>
      </c>
    </row>
    <row r="42" spans="1:15">
      <c r="A42" s="116" t="s">
        <v>123</v>
      </c>
      <c r="B42" s="116" t="s">
        <v>118</v>
      </c>
      <c r="C42" s="116" t="s">
        <v>124</v>
      </c>
      <c r="D42" s="116">
        <v>6</v>
      </c>
      <c r="E42" s="116" t="s">
        <v>125</v>
      </c>
      <c r="F42" s="117"/>
      <c r="G42" s="32"/>
      <c r="H42" s="32"/>
      <c r="I42" s="33">
        <f>J42*Q7</f>
        <v>2574.47442</v>
      </c>
      <c r="J42" s="34">
        <v>40.6</v>
      </c>
      <c r="K42" s="35"/>
      <c r="L42" s="120"/>
      <c r="M42" s="32"/>
      <c r="N42" s="47"/>
      <c r="O42" s="32">
        <f t="shared" si="3"/>
        <v>0</v>
      </c>
    </row>
    <row r="43" spans="1:15">
      <c r="A43" s="114" t="s">
        <v>126</v>
      </c>
      <c r="B43" s="114" t="s">
        <v>118</v>
      </c>
      <c r="C43" s="114" t="s">
        <v>127</v>
      </c>
      <c r="D43" s="114">
        <v>7</v>
      </c>
      <c r="E43" s="114"/>
      <c r="F43" s="115"/>
      <c r="G43" s="25"/>
      <c r="H43" s="25"/>
      <c r="I43" s="26">
        <f>J43*$Q$7</f>
        <v>2928.3061259999999</v>
      </c>
      <c r="J43" s="27">
        <v>46.18</v>
      </c>
      <c r="K43" s="37"/>
      <c r="L43" s="63"/>
      <c r="M43" s="25"/>
      <c r="N43" s="25"/>
      <c r="O43" s="25">
        <f t="shared" si="3"/>
        <v>0</v>
      </c>
    </row>
    <row r="44" spans="1:15" ht="16" thickBot="1">
      <c r="A44" s="116" t="s">
        <v>128</v>
      </c>
      <c r="B44" s="116" t="s">
        <v>118</v>
      </c>
      <c r="C44" s="116" t="s">
        <v>129</v>
      </c>
      <c r="D44" s="116">
        <v>5</v>
      </c>
      <c r="E44" s="116" t="s">
        <v>130</v>
      </c>
      <c r="F44" s="117"/>
      <c r="G44" s="32"/>
      <c r="H44" s="32"/>
      <c r="I44" s="33">
        <f>J44*$Q$7</f>
        <v>2274.5418089999998</v>
      </c>
      <c r="J44" s="34">
        <v>35.869999999999997</v>
      </c>
      <c r="K44" s="62"/>
      <c r="L44" s="120"/>
      <c r="M44" s="32"/>
      <c r="N44" s="32"/>
      <c r="O44" s="32">
        <f>F44*H44+I44*K44+L44*N44</f>
        <v>0</v>
      </c>
    </row>
    <row r="45" spans="1:15">
      <c r="A45" s="58"/>
      <c r="B45" s="51"/>
      <c r="C45" s="51"/>
      <c r="D45" s="51"/>
      <c r="E45" s="52"/>
      <c r="F45" s="55"/>
      <c r="G45" s="52"/>
      <c r="H45" s="52"/>
      <c r="I45" s="55"/>
      <c r="J45" s="20"/>
      <c r="K45" s="67"/>
      <c r="L45" s="56"/>
      <c r="M45" s="14"/>
      <c r="N45" s="14"/>
      <c r="O45" s="14"/>
    </row>
    <row r="46" spans="1:15" ht="16" thickBot="1">
      <c r="A46" s="57" t="s">
        <v>131</v>
      </c>
      <c r="B46" s="51"/>
      <c r="C46" s="51"/>
      <c r="D46" s="51"/>
      <c r="E46" s="52"/>
      <c r="F46" s="55"/>
      <c r="G46" s="52"/>
      <c r="H46" s="52"/>
      <c r="I46" s="55"/>
      <c r="J46" s="20"/>
      <c r="K46" s="21"/>
      <c r="L46" s="56"/>
      <c r="M46" s="14"/>
      <c r="N46" s="110"/>
      <c r="O46" s="14"/>
    </row>
    <row r="47" spans="1:15">
      <c r="A47" s="23" t="s">
        <v>176</v>
      </c>
      <c r="B47" s="23" t="s">
        <v>133</v>
      </c>
      <c r="C47" s="23" t="s">
        <v>181</v>
      </c>
      <c r="D47" s="23">
        <v>9</v>
      </c>
      <c r="E47" s="23" t="s">
        <v>179</v>
      </c>
      <c r="F47" s="24"/>
      <c r="G47" s="25"/>
      <c r="H47" s="25"/>
      <c r="I47" s="26"/>
      <c r="J47" s="27"/>
      <c r="K47" s="108"/>
      <c r="L47" s="29">
        <f>M47*Q7</f>
        <v>1800.8638799999999</v>
      </c>
      <c r="M47" s="44">
        <v>28.4</v>
      </c>
      <c r="N47" s="111"/>
      <c r="O47" s="46">
        <f t="shared" ref="O47:O72" si="4">F47*H47+I47*K47+L47*N47</f>
        <v>0</v>
      </c>
    </row>
    <row r="48" spans="1:15" ht="16" thickBot="1">
      <c r="A48" s="30" t="s">
        <v>177</v>
      </c>
      <c r="B48" s="30" t="s">
        <v>133</v>
      </c>
      <c r="C48" s="30" t="s">
        <v>178</v>
      </c>
      <c r="D48" s="30">
        <v>9</v>
      </c>
      <c r="E48" s="30" t="s">
        <v>180</v>
      </c>
      <c r="F48" s="31"/>
      <c r="G48" s="32"/>
      <c r="H48" s="32"/>
      <c r="I48" s="33"/>
      <c r="J48" s="34"/>
      <c r="K48" s="109"/>
      <c r="L48" s="36">
        <f>M48*Q7</f>
        <v>1857.9335100000001</v>
      </c>
      <c r="M48" s="39">
        <v>29.3</v>
      </c>
      <c r="N48" s="112"/>
      <c r="O48" s="32">
        <f t="shared" si="4"/>
        <v>0</v>
      </c>
    </row>
    <row r="49" spans="1:15">
      <c r="A49" s="23" t="s">
        <v>132</v>
      </c>
      <c r="B49" s="23" t="s">
        <v>133</v>
      </c>
      <c r="C49" s="23" t="s">
        <v>134</v>
      </c>
      <c r="D49" s="23">
        <v>8</v>
      </c>
      <c r="E49" s="23" t="s">
        <v>135</v>
      </c>
      <c r="F49" s="24"/>
      <c r="G49" s="25"/>
      <c r="H49" s="25"/>
      <c r="I49" s="26">
        <f>J49*$Q$7</f>
        <v>2162.3048699999999</v>
      </c>
      <c r="J49" s="27">
        <v>34.1</v>
      </c>
      <c r="K49" s="28"/>
      <c r="L49" s="29"/>
      <c r="M49" s="25"/>
      <c r="N49" s="42"/>
      <c r="O49" s="25">
        <f>F49*H49+I49*K49+L49*N49</f>
        <v>0</v>
      </c>
    </row>
    <row r="50" spans="1:15">
      <c r="A50" s="30" t="s">
        <v>136</v>
      </c>
      <c r="B50" s="30" t="s">
        <v>133</v>
      </c>
      <c r="C50" s="30" t="s">
        <v>137</v>
      </c>
      <c r="D50" s="30">
        <v>7</v>
      </c>
      <c r="E50" s="30" t="s">
        <v>138</v>
      </c>
      <c r="F50" s="31"/>
      <c r="G50" s="32"/>
      <c r="H50" s="32"/>
      <c r="I50" s="33">
        <f>J50*$Q$7</f>
        <v>2162.3048699999999</v>
      </c>
      <c r="J50" s="34">
        <v>34.1</v>
      </c>
      <c r="K50" s="35"/>
      <c r="L50" s="36"/>
      <c r="M50" s="32"/>
      <c r="N50" s="32"/>
      <c r="O50" s="32">
        <f t="shared" si="4"/>
        <v>0</v>
      </c>
    </row>
    <row r="51" spans="1:15">
      <c r="A51" s="23" t="s">
        <v>139</v>
      </c>
      <c r="B51" s="23" t="s">
        <v>133</v>
      </c>
      <c r="C51" s="23" t="s">
        <v>140</v>
      </c>
      <c r="D51" s="23">
        <v>7</v>
      </c>
      <c r="E51" s="23">
        <v>33</v>
      </c>
      <c r="F51" s="24"/>
      <c r="G51" s="25"/>
      <c r="H51" s="25"/>
      <c r="I51" s="26">
        <f>J51*$Q$7</f>
        <v>2162.3048699999999</v>
      </c>
      <c r="J51" s="27">
        <v>34.1</v>
      </c>
      <c r="K51" s="37"/>
      <c r="L51" s="29"/>
      <c r="M51" s="25"/>
      <c r="N51" s="25"/>
      <c r="O51" s="25">
        <f t="shared" si="4"/>
        <v>0</v>
      </c>
    </row>
    <row r="52" spans="1:15">
      <c r="A52" s="30" t="s">
        <v>141</v>
      </c>
      <c r="B52" s="30" t="s">
        <v>142</v>
      </c>
      <c r="C52" s="30" t="s">
        <v>143</v>
      </c>
      <c r="D52" s="30"/>
      <c r="E52" s="30" t="s">
        <v>144</v>
      </c>
      <c r="F52" s="31"/>
      <c r="G52" s="32"/>
      <c r="H52" s="32"/>
      <c r="I52" s="33">
        <f>J52*$Q$7</f>
        <v>1256.800074</v>
      </c>
      <c r="J52" s="34">
        <v>19.82</v>
      </c>
      <c r="K52" s="35"/>
      <c r="L52" s="36"/>
      <c r="M52" s="32"/>
      <c r="N52" s="32"/>
      <c r="O52" s="32">
        <f t="shared" si="4"/>
        <v>0</v>
      </c>
    </row>
    <row r="53" spans="1:15" ht="16" thickBot="1">
      <c r="A53" s="23" t="s">
        <v>145</v>
      </c>
      <c r="B53" s="23" t="s">
        <v>142</v>
      </c>
      <c r="C53" s="23"/>
      <c r="D53" s="23"/>
      <c r="E53" s="23"/>
      <c r="F53" s="24"/>
      <c r="G53" s="25"/>
      <c r="H53" s="38"/>
      <c r="I53" s="26">
        <f>J53*$Q$7</f>
        <v>1019.009949</v>
      </c>
      <c r="J53" s="27">
        <v>16.07</v>
      </c>
      <c r="K53" s="48"/>
      <c r="L53" s="97"/>
      <c r="M53" s="98"/>
      <c r="N53" s="98"/>
      <c r="O53" s="25">
        <f t="shared" si="4"/>
        <v>0</v>
      </c>
    </row>
    <row r="54" spans="1:15" ht="16" thickBot="1">
      <c r="A54" s="30" t="s">
        <v>146</v>
      </c>
      <c r="B54" s="30" t="s">
        <v>23</v>
      </c>
      <c r="C54" s="30" t="s">
        <v>147</v>
      </c>
      <c r="D54" s="30">
        <v>7</v>
      </c>
      <c r="E54" s="30"/>
      <c r="F54" s="33">
        <f>G54*$Q$7</f>
        <v>1682.285871</v>
      </c>
      <c r="G54" s="39">
        <v>26.53</v>
      </c>
      <c r="H54" s="40"/>
      <c r="I54" s="36"/>
      <c r="J54" s="49"/>
      <c r="K54" s="72"/>
      <c r="L54" s="101"/>
      <c r="M54" s="99"/>
      <c r="N54" s="99"/>
      <c r="O54" s="32">
        <f t="shared" si="4"/>
        <v>0</v>
      </c>
    </row>
    <row r="55" spans="1:15" ht="16" thickBot="1">
      <c r="A55" s="23" t="s">
        <v>148</v>
      </c>
      <c r="B55" s="23" t="s">
        <v>23</v>
      </c>
      <c r="C55" s="23" t="s">
        <v>149</v>
      </c>
      <c r="D55" s="23"/>
      <c r="E55" s="23"/>
      <c r="F55" s="65"/>
      <c r="G55" s="25"/>
      <c r="H55" s="119"/>
      <c r="I55" s="26">
        <f>J55*$Q$7</f>
        <v>2827.4831130000002</v>
      </c>
      <c r="J55" s="27">
        <v>44.59</v>
      </c>
      <c r="K55" s="28"/>
      <c r="L55" s="97"/>
      <c r="M55" s="98"/>
      <c r="N55" s="135"/>
      <c r="O55" s="25">
        <f t="shared" si="4"/>
        <v>0</v>
      </c>
    </row>
    <row r="56" spans="1:15" ht="16" thickBot="1">
      <c r="A56" s="30" t="s">
        <v>150</v>
      </c>
      <c r="B56" s="30" t="s">
        <v>142</v>
      </c>
      <c r="C56" s="30"/>
      <c r="D56" s="30"/>
      <c r="E56" s="30"/>
      <c r="F56" s="33">
        <f>G56*Q7</f>
        <v>1031.6920889999999</v>
      </c>
      <c r="G56" s="151">
        <v>16.27</v>
      </c>
      <c r="H56" s="118"/>
      <c r="I56" s="36">
        <f>J56*$Q$7</f>
        <v>1706.3819369999999</v>
      </c>
      <c r="J56" s="34">
        <v>26.91</v>
      </c>
      <c r="K56" s="62"/>
      <c r="L56" s="95">
        <f>M56*Q7</f>
        <v>1072.909044</v>
      </c>
      <c r="M56" s="96">
        <v>16.920000000000002</v>
      </c>
      <c r="N56" s="136"/>
      <c r="O56" s="41">
        <f t="shared" si="4"/>
        <v>0</v>
      </c>
    </row>
    <row r="57" spans="1:15">
      <c r="A57" s="23" t="s">
        <v>150</v>
      </c>
      <c r="B57" s="23" t="s">
        <v>27</v>
      </c>
      <c r="C57" s="23"/>
      <c r="D57" s="23"/>
      <c r="E57" s="23"/>
      <c r="F57" s="65"/>
      <c r="G57" s="25"/>
      <c r="H57" s="42"/>
      <c r="I57" s="26"/>
      <c r="J57" s="64"/>
      <c r="K57" s="73"/>
      <c r="L57" s="102">
        <f>M57*$Q$7</f>
        <v>1072.909044</v>
      </c>
      <c r="M57" s="100">
        <v>16.920000000000002</v>
      </c>
      <c r="N57" s="78"/>
      <c r="O57" s="46">
        <f t="shared" si="4"/>
        <v>0</v>
      </c>
    </row>
    <row r="58" spans="1:15" ht="16" thickBot="1">
      <c r="A58" s="30" t="s">
        <v>151</v>
      </c>
      <c r="B58" s="30" t="s">
        <v>27</v>
      </c>
      <c r="C58" s="30"/>
      <c r="D58" s="30"/>
      <c r="E58" s="30"/>
      <c r="F58" s="33"/>
      <c r="G58" s="32"/>
      <c r="H58" s="43"/>
      <c r="I58" s="33"/>
      <c r="J58" s="49"/>
      <c r="K58" s="75"/>
      <c r="L58" s="101">
        <f>M58*$Q$7</f>
        <v>1849.056012</v>
      </c>
      <c r="M58" s="96">
        <v>29.16</v>
      </c>
      <c r="N58" s="76"/>
      <c r="O58" s="41">
        <f t="shared" si="4"/>
        <v>0</v>
      </c>
    </row>
    <row r="59" spans="1:15">
      <c r="A59" s="23" t="s">
        <v>152</v>
      </c>
      <c r="B59" s="23" t="s">
        <v>142</v>
      </c>
      <c r="C59" s="23"/>
      <c r="D59" s="23"/>
      <c r="E59" s="23"/>
      <c r="F59" s="65">
        <f>G59*Q7</f>
        <v>1122.3693899999998</v>
      </c>
      <c r="G59" s="151">
        <v>17.7</v>
      </c>
      <c r="H59" s="166"/>
      <c r="I59" s="63">
        <f>J59*$Q$7</f>
        <v>1846.5195840000001</v>
      </c>
      <c r="J59" s="27">
        <v>29.12</v>
      </c>
      <c r="K59" s="28"/>
      <c r="L59" s="97">
        <f>M59*Q7</f>
        <v>1135.05153</v>
      </c>
      <c r="M59" s="98">
        <v>17.899999999999999</v>
      </c>
      <c r="N59" s="103"/>
      <c r="O59" s="25">
        <f t="shared" si="4"/>
        <v>0</v>
      </c>
    </row>
    <row r="60" spans="1:15" ht="16" thickBot="1">
      <c r="A60" s="161" t="s">
        <v>152</v>
      </c>
      <c r="B60" s="116" t="s">
        <v>27</v>
      </c>
      <c r="C60" s="116"/>
      <c r="D60" s="116"/>
      <c r="E60" s="116"/>
      <c r="F60" s="164">
        <f>G60*Q7</f>
        <v>1005.0595949999999</v>
      </c>
      <c r="G60" s="151">
        <v>15.85</v>
      </c>
      <c r="H60" s="167"/>
      <c r="I60" s="36"/>
      <c r="J60" s="34"/>
      <c r="K60" s="35"/>
      <c r="L60" s="95"/>
      <c r="M60" s="99"/>
      <c r="N60" s="99"/>
      <c r="O60" s="41">
        <f t="shared" si="4"/>
        <v>0</v>
      </c>
    </row>
    <row r="61" spans="1:15" ht="16" thickBot="1">
      <c r="A61" s="114" t="s">
        <v>153</v>
      </c>
      <c r="B61" s="114" t="s">
        <v>142</v>
      </c>
      <c r="C61" s="114"/>
      <c r="D61" s="114"/>
      <c r="E61" s="114"/>
      <c r="F61" s="26"/>
      <c r="G61" s="25"/>
      <c r="H61" s="42"/>
      <c r="I61" s="26">
        <f>J61*$Q$7</f>
        <v>1563.0864371399998</v>
      </c>
      <c r="J61" s="27">
        <f>20.89*1.18</f>
        <v>24.650199999999998</v>
      </c>
      <c r="K61" s="37"/>
      <c r="L61" s="97">
        <f>M61*Q7</f>
        <v>1447.0321739999999</v>
      </c>
      <c r="M61" s="98">
        <v>22.82</v>
      </c>
      <c r="N61" s="165"/>
      <c r="O61" s="25">
        <f t="shared" si="4"/>
        <v>0</v>
      </c>
    </row>
    <row r="62" spans="1:15" ht="16" thickBot="1">
      <c r="A62" s="116" t="s">
        <v>154</v>
      </c>
      <c r="B62" s="116" t="s">
        <v>27</v>
      </c>
      <c r="C62" s="116"/>
      <c r="D62" s="116"/>
      <c r="E62" s="116"/>
      <c r="F62" s="164"/>
      <c r="G62" s="32"/>
      <c r="H62" s="32"/>
      <c r="I62" s="33">
        <f>J62*$Q$7</f>
        <v>1214.314905</v>
      </c>
      <c r="J62" s="34">
        <v>19.149999999999999</v>
      </c>
      <c r="K62" s="35"/>
      <c r="L62" s="95">
        <f>M62*$Q$7</f>
        <v>1410.8880750000001</v>
      </c>
      <c r="M62" s="96">
        <v>22.25</v>
      </c>
      <c r="N62" s="40"/>
      <c r="O62" s="41">
        <f t="shared" si="4"/>
        <v>0</v>
      </c>
    </row>
    <row r="63" spans="1:15" ht="16" thickBot="1">
      <c r="A63" s="114" t="s">
        <v>155</v>
      </c>
      <c r="B63" s="114" t="s">
        <v>142</v>
      </c>
      <c r="C63" s="114"/>
      <c r="D63" s="114"/>
      <c r="E63" s="114"/>
      <c r="F63" s="26"/>
      <c r="G63" s="25"/>
      <c r="H63" s="25"/>
      <c r="I63" s="26">
        <f>J63*$Q$7</f>
        <v>759.66018599999995</v>
      </c>
      <c r="J63" s="27">
        <v>11.98</v>
      </c>
      <c r="K63" s="37"/>
      <c r="L63" s="97"/>
      <c r="M63" s="98"/>
      <c r="N63" s="165"/>
      <c r="O63" s="25">
        <f t="shared" si="4"/>
        <v>0</v>
      </c>
    </row>
    <row r="64" spans="1:15">
      <c r="A64" s="169" t="s">
        <v>156</v>
      </c>
      <c r="B64" s="169" t="s">
        <v>142</v>
      </c>
      <c r="C64" s="169"/>
      <c r="D64" s="169"/>
      <c r="E64" s="169"/>
      <c r="F64" s="170"/>
      <c r="G64" s="43"/>
      <c r="H64" s="43"/>
      <c r="I64" s="171">
        <f>J64*$Q$7</f>
        <v>756.48965099999998</v>
      </c>
      <c r="J64" s="175">
        <v>11.93</v>
      </c>
      <c r="K64" s="177"/>
      <c r="L64" s="176">
        <f t="shared" ref="L64:L71" si="5">M64*$Q$7</f>
        <v>902.33426099999997</v>
      </c>
      <c r="M64" s="172">
        <v>14.23</v>
      </c>
      <c r="N64" s="173"/>
      <c r="O64" s="174">
        <f t="shared" si="4"/>
        <v>0</v>
      </c>
    </row>
    <row r="65" spans="1:15" ht="16" thickBot="1">
      <c r="A65" s="161" t="s">
        <v>156</v>
      </c>
      <c r="B65" s="23" t="s">
        <v>27</v>
      </c>
      <c r="C65" s="23"/>
      <c r="D65" s="23"/>
      <c r="E65" s="23"/>
      <c r="F65" s="65"/>
      <c r="G65" s="25"/>
      <c r="H65" s="38"/>
      <c r="I65" s="26">
        <f>J65*Q7</f>
        <v>859.21498500000007</v>
      </c>
      <c r="J65" s="152">
        <v>13.55</v>
      </c>
      <c r="K65" s="188"/>
      <c r="L65" s="97"/>
      <c r="M65" s="98"/>
      <c r="N65" s="189"/>
      <c r="O65" s="25">
        <f t="shared" si="4"/>
        <v>0</v>
      </c>
    </row>
    <row r="66" spans="1:15" ht="16" thickBot="1">
      <c r="A66" s="178" t="s">
        <v>157</v>
      </c>
      <c r="B66" s="178" t="s">
        <v>142</v>
      </c>
      <c r="C66" s="178"/>
      <c r="D66" s="178"/>
      <c r="E66" s="178"/>
      <c r="F66" s="179">
        <f>G66*$Q$7</f>
        <v>1073.5431509999999</v>
      </c>
      <c r="G66" s="156">
        <v>16.93</v>
      </c>
      <c r="H66" s="40"/>
      <c r="I66" s="180">
        <f>J66*$Q$7</f>
        <v>1001.88906</v>
      </c>
      <c r="J66" s="181">
        <v>15.8</v>
      </c>
      <c r="K66" s="35"/>
      <c r="L66" s="182">
        <f t="shared" si="5"/>
        <v>768.5376839999999</v>
      </c>
      <c r="M66" s="183">
        <v>12.12</v>
      </c>
      <c r="N66" s="168"/>
      <c r="O66" s="157">
        <f t="shared" si="4"/>
        <v>0</v>
      </c>
    </row>
    <row r="67" spans="1:15">
      <c r="A67" s="23" t="s">
        <v>158</v>
      </c>
      <c r="B67" s="23" t="s">
        <v>27</v>
      </c>
      <c r="C67" s="23"/>
      <c r="D67" s="23"/>
      <c r="E67" s="23"/>
      <c r="F67" s="65"/>
      <c r="G67" s="25"/>
      <c r="H67" s="42"/>
      <c r="I67" s="26">
        <f>J67*$Q$7</f>
        <v>856.04444999999998</v>
      </c>
      <c r="J67" s="27">
        <v>13.5</v>
      </c>
      <c r="K67" s="37"/>
      <c r="L67" s="97">
        <f t="shared" si="5"/>
        <v>1255.5318600000001</v>
      </c>
      <c r="M67" s="100">
        <v>19.8</v>
      </c>
      <c r="N67" s="78"/>
      <c r="O67" s="46">
        <f t="shared" si="4"/>
        <v>0</v>
      </c>
    </row>
    <row r="68" spans="1:15">
      <c r="A68" s="30" t="s">
        <v>159</v>
      </c>
      <c r="B68" s="30" t="s">
        <v>27</v>
      </c>
      <c r="C68" s="30"/>
      <c r="D68" s="30"/>
      <c r="E68" s="30"/>
      <c r="F68" s="33"/>
      <c r="G68" s="32"/>
      <c r="H68" s="32"/>
      <c r="I68" s="33">
        <f>J68*$Q$7</f>
        <v>828.30860982000002</v>
      </c>
      <c r="J68" s="34">
        <f>11.07*1.18</f>
        <v>13.0626</v>
      </c>
      <c r="K68" s="35"/>
      <c r="L68" s="95">
        <f t="shared" si="5"/>
        <v>970.81781699999999</v>
      </c>
      <c r="M68" s="96">
        <v>15.31</v>
      </c>
      <c r="N68" s="77"/>
      <c r="O68" s="41">
        <f>F68*H68+I68*K68+L68*N68</f>
        <v>0</v>
      </c>
    </row>
    <row r="69" spans="1:15">
      <c r="A69" s="114" t="s">
        <v>159</v>
      </c>
      <c r="B69" s="114" t="s">
        <v>142</v>
      </c>
      <c r="C69" s="114"/>
      <c r="D69" s="114"/>
      <c r="E69" s="114"/>
      <c r="F69" s="26"/>
      <c r="G69" s="25"/>
      <c r="H69" s="25"/>
      <c r="I69" s="26"/>
      <c r="J69" s="27"/>
      <c r="K69" s="37"/>
      <c r="L69" s="97">
        <f t="shared" si="5"/>
        <v>925.79621999999995</v>
      </c>
      <c r="M69" s="100">
        <v>14.6</v>
      </c>
      <c r="N69" s="190"/>
      <c r="O69" s="46">
        <f>F69*H69+I69*K69+L69*N69</f>
        <v>0</v>
      </c>
    </row>
    <row r="70" spans="1:15">
      <c r="A70" s="116" t="s">
        <v>160</v>
      </c>
      <c r="B70" s="30" t="s">
        <v>142</v>
      </c>
      <c r="C70" s="30"/>
      <c r="D70" s="30"/>
      <c r="E70" s="30"/>
      <c r="F70" s="33"/>
      <c r="G70" s="32"/>
      <c r="H70" s="32"/>
      <c r="I70" s="33">
        <f>J70*Q7</f>
        <v>875.06766000000005</v>
      </c>
      <c r="J70" s="152">
        <v>13.8</v>
      </c>
      <c r="K70" s="35"/>
      <c r="L70" s="95">
        <f t="shared" si="5"/>
        <v>976.52477999999996</v>
      </c>
      <c r="M70" s="96">
        <v>15.4</v>
      </c>
      <c r="N70" s="121"/>
      <c r="O70" s="41">
        <f>F70*H70+I70*K70+L70*N70</f>
        <v>0</v>
      </c>
    </row>
    <row r="71" spans="1:15" ht="16" thickBot="1">
      <c r="A71" s="23" t="s">
        <v>160</v>
      </c>
      <c r="B71" s="23" t="s">
        <v>27</v>
      </c>
      <c r="C71" s="23"/>
      <c r="D71" s="23"/>
      <c r="E71" s="23"/>
      <c r="F71" s="65"/>
      <c r="G71" s="25"/>
      <c r="H71" s="25"/>
      <c r="I71" s="26">
        <f>J71*$Q$7</f>
        <v>920.34289979999994</v>
      </c>
      <c r="J71" s="27">
        <f>12.3*1.18</f>
        <v>14.513999999999999</v>
      </c>
      <c r="K71" s="37"/>
      <c r="L71" s="97">
        <f t="shared" si="5"/>
        <v>1036.7649450000001</v>
      </c>
      <c r="M71" s="100">
        <v>16.350000000000001</v>
      </c>
      <c r="N71" s="191"/>
      <c r="O71" s="46">
        <f>F71*H71+I71*K71+L71*N71</f>
        <v>0</v>
      </c>
    </row>
    <row r="72" spans="1:15" ht="16" thickBot="1">
      <c r="A72" s="30" t="s">
        <v>161</v>
      </c>
      <c r="B72" s="30" t="s">
        <v>142</v>
      </c>
      <c r="C72" s="30"/>
      <c r="D72" s="30"/>
      <c r="E72" s="30"/>
      <c r="F72" s="33"/>
      <c r="G72" s="32"/>
      <c r="H72" s="32"/>
      <c r="I72" s="33">
        <f>J72*$Q$7</f>
        <v>831.30159485999991</v>
      </c>
      <c r="J72" s="34">
        <f>11.11*1.18</f>
        <v>13.109799999999998</v>
      </c>
      <c r="K72" s="62"/>
      <c r="L72" s="95">
        <f>M72*Q7</f>
        <v>1093.8345750000001</v>
      </c>
      <c r="M72" s="99">
        <v>17.25</v>
      </c>
      <c r="N72" s="104"/>
      <c r="O72" s="32">
        <f t="shared" si="4"/>
        <v>0</v>
      </c>
    </row>
    <row r="73" spans="1:15" ht="16" thickBot="1">
      <c r="A73" s="23" t="s">
        <v>162</v>
      </c>
      <c r="B73" s="23" t="s">
        <v>27</v>
      </c>
      <c r="C73" s="23"/>
      <c r="D73" s="23"/>
      <c r="E73" s="23"/>
      <c r="F73" s="65"/>
      <c r="G73" s="25"/>
      <c r="H73" s="25"/>
      <c r="I73" s="26"/>
      <c r="J73" s="64"/>
      <c r="K73" s="192"/>
      <c r="L73" s="102">
        <f>M73*$Q$7</f>
        <v>1195.2916950000001</v>
      </c>
      <c r="M73" s="100">
        <v>18.850000000000001</v>
      </c>
      <c r="N73" s="45"/>
      <c r="O73" s="46">
        <f>F73*H73+I73*K73+L73*N73</f>
        <v>0</v>
      </c>
    </row>
    <row r="74" spans="1:15" ht="16" thickBot="1">
      <c r="A74" s="161" t="s">
        <v>162</v>
      </c>
      <c r="B74" s="116" t="s">
        <v>142</v>
      </c>
      <c r="C74" s="116"/>
      <c r="D74" s="116"/>
      <c r="E74" s="116"/>
      <c r="F74" s="164"/>
      <c r="G74" s="32"/>
      <c r="H74" s="32"/>
      <c r="I74" s="33">
        <f>J74*Q7</f>
        <v>941.64889499999992</v>
      </c>
      <c r="J74" s="152">
        <v>14.85</v>
      </c>
      <c r="K74" s="162"/>
      <c r="L74" s="95"/>
      <c r="M74" s="96"/>
      <c r="N74" s="163"/>
      <c r="O74" s="41">
        <f>F74*H74+I74*K74+L74*N74</f>
        <v>0</v>
      </c>
    </row>
    <row r="75" spans="1:15">
      <c r="A75" s="79"/>
      <c r="B75" s="66"/>
      <c r="C75" s="80"/>
      <c r="D75" s="80"/>
      <c r="E75" s="81"/>
      <c r="F75" s="82"/>
      <c r="G75" s="83"/>
      <c r="H75" s="83"/>
      <c r="I75" s="84"/>
      <c r="J75" s="85"/>
      <c r="K75" s="160"/>
      <c r="L75" s="86"/>
      <c r="M75" s="158"/>
      <c r="N75" s="14"/>
      <c r="O75" s="159"/>
    </row>
    <row r="76" spans="1:15" ht="16" thickBot="1">
      <c r="A76" s="57" t="s">
        <v>203</v>
      </c>
      <c r="B76" s="51"/>
      <c r="C76" s="51"/>
      <c r="D76" s="51"/>
      <c r="E76" s="52"/>
      <c r="F76" s="55"/>
      <c r="G76" s="52"/>
      <c r="H76" s="147"/>
      <c r="I76" s="55"/>
      <c r="J76" s="139"/>
      <c r="K76" s="88"/>
      <c r="L76" s="140"/>
      <c r="M76" s="110"/>
      <c r="N76" s="110"/>
      <c r="O76" s="110"/>
    </row>
    <row r="77" spans="1:15" ht="16" thickBot="1">
      <c r="A77" s="149" t="s">
        <v>204</v>
      </c>
      <c r="B77" s="138" t="s">
        <v>27</v>
      </c>
      <c r="C77" s="138" t="s">
        <v>205</v>
      </c>
      <c r="D77" s="138">
        <v>6</v>
      </c>
      <c r="E77" s="138" t="s">
        <v>200</v>
      </c>
      <c r="F77" s="137">
        <f>Q7*G77</f>
        <v>667.71467099999995</v>
      </c>
      <c r="G77" s="150">
        <v>10.53</v>
      </c>
      <c r="H77" s="148"/>
      <c r="I77" s="146"/>
      <c r="J77" s="143"/>
      <c r="K77" s="145"/>
      <c r="L77" s="144"/>
      <c r="M77" s="32"/>
      <c r="N77" s="32"/>
      <c r="O77" s="32">
        <f>F77*H77+I77*K77+L77*N77</f>
        <v>0</v>
      </c>
    </row>
    <row r="78" spans="1:15">
      <c r="A78" s="23" t="s">
        <v>163</v>
      </c>
      <c r="B78" s="23" t="s">
        <v>20</v>
      </c>
      <c r="C78" s="23" t="s">
        <v>164</v>
      </c>
      <c r="D78" s="23">
        <v>8</v>
      </c>
      <c r="E78" s="23" t="s">
        <v>33</v>
      </c>
      <c r="F78" s="24"/>
      <c r="G78" s="25"/>
      <c r="H78" s="42"/>
      <c r="I78" s="26">
        <f>J78*$Q$7</f>
        <v>1903.5892139999999</v>
      </c>
      <c r="J78" s="141">
        <v>30.02</v>
      </c>
      <c r="K78" s="28"/>
      <c r="L78" s="142"/>
      <c r="M78" s="42"/>
      <c r="N78" s="42"/>
      <c r="O78" s="42">
        <f>F78*H78+I78*K78+L78*N78</f>
        <v>0</v>
      </c>
    </row>
    <row r="79" spans="1:15" ht="16" thickBot="1">
      <c r="A79" s="30" t="s">
        <v>165</v>
      </c>
      <c r="B79" s="30" t="s">
        <v>20</v>
      </c>
      <c r="C79" s="30" t="s">
        <v>166</v>
      </c>
      <c r="D79" s="30">
        <v>6</v>
      </c>
      <c r="E79" s="30" t="s">
        <v>74</v>
      </c>
      <c r="F79" s="31"/>
      <c r="G79" s="32"/>
      <c r="H79" s="43"/>
      <c r="I79" s="33">
        <f>J79*$Q$7</f>
        <v>1132.5151019999998</v>
      </c>
      <c r="J79" s="34">
        <v>17.86</v>
      </c>
      <c r="K79" s="62"/>
      <c r="L79" s="153"/>
      <c r="M79" s="43"/>
      <c r="N79" s="43"/>
      <c r="O79" s="43">
        <f t="shared" ref="O79:O81" si="6">F79*H79+I79*K79+L79*N79</f>
        <v>0</v>
      </c>
    </row>
    <row r="80" spans="1:15" ht="16" thickBot="1">
      <c r="A80" s="149" t="s">
        <v>208</v>
      </c>
      <c r="B80" s="114" t="s">
        <v>27</v>
      </c>
      <c r="C80" s="114" t="s">
        <v>209</v>
      </c>
      <c r="D80" s="114">
        <v>5</v>
      </c>
      <c r="E80" s="114" t="s">
        <v>210</v>
      </c>
      <c r="F80" s="26">
        <f>G80*Q7</f>
        <v>1177.536699</v>
      </c>
      <c r="G80" s="151">
        <v>18.57</v>
      </c>
      <c r="H80" s="113"/>
      <c r="I80" s="63"/>
      <c r="J80" s="27"/>
      <c r="K80" s="154"/>
      <c r="L80" s="26"/>
      <c r="M80" s="25"/>
      <c r="N80" s="38"/>
      <c r="O80" s="25"/>
    </row>
    <row r="81" spans="1:15" ht="16" thickBot="1">
      <c r="A81" s="116" t="s">
        <v>167</v>
      </c>
      <c r="B81" s="116" t="s">
        <v>168</v>
      </c>
      <c r="C81" s="116"/>
      <c r="D81" s="116"/>
      <c r="E81" s="116"/>
      <c r="F81" s="117"/>
      <c r="G81" s="32"/>
      <c r="H81" s="47"/>
      <c r="I81" s="33"/>
      <c r="J81" s="49"/>
      <c r="K81" s="50"/>
      <c r="L81" s="155">
        <f>M81*Q7</f>
        <v>1410.2539679999998</v>
      </c>
      <c r="M81" s="156">
        <v>22.24</v>
      </c>
      <c r="N81" s="40"/>
      <c r="O81" s="157">
        <f t="shared" si="6"/>
        <v>0</v>
      </c>
    </row>
    <row r="82" spans="1:15">
      <c r="A82" s="51"/>
      <c r="B82" s="51"/>
      <c r="C82" s="51"/>
      <c r="D82" s="51"/>
      <c r="E82" s="52"/>
      <c r="F82" s="55"/>
      <c r="G82" s="52"/>
      <c r="H82" s="52"/>
      <c r="I82" s="55"/>
      <c r="J82" s="20"/>
      <c r="K82" s="20"/>
      <c r="L82" s="56"/>
      <c r="M82" s="14"/>
      <c r="N82" s="87"/>
      <c r="O82" s="14"/>
    </row>
    <row r="83" spans="1:15" ht="16" thickBot="1">
      <c r="A83" s="17" t="s">
        <v>18</v>
      </c>
      <c r="B83" s="17"/>
      <c r="C83" s="17"/>
      <c r="D83" s="17"/>
      <c r="E83" s="18"/>
      <c r="F83" s="19"/>
      <c r="G83" s="18"/>
      <c r="H83" s="18"/>
      <c r="I83" s="19"/>
      <c r="J83" s="20"/>
      <c r="K83" s="21"/>
      <c r="L83" s="22"/>
      <c r="M83" s="14"/>
      <c r="N83" s="14"/>
      <c r="O83" s="14"/>
    </row>
    <row r="84" spans="1:15">
      <c r="A84" s="23" t="s">
        <v>19</v>
      </c>
      <c r="B84" s="23" t="s">
        <v>20</v>
      </c>
      <c r="C84" s="23" t="s">
        <v>21</v>
      </c>
      <c r="D84" s="23">
        <v>7</v>
      </c>
      <c r="E84" s="23" t="s">
        <v>22</v>
      </c>
      <c r="F84" s="24"/>
      <c r="G84" s="25"/>
      <c r="H84" s="25"/>
      <c r="I84" s="26">
        <f t="shared" ref="I84:I114" si="7">J84*$Q$7</f>
        <v>2705.1004619999999</v>
      </c>
      <c r="J84" s="27">
        <v>42.66</v>
      </c>
      <c r="K84" s="28"/>
      <c r="L84" s="29"/>
      <c r="M84" s="25"/>
      <c r="N84" s="25"/>
      <c r="O84" s="25">
        <f>F84*H84+I84*K84*L84*N84</f>
        <v>0</v>
      </c>
    </row>
    <row r="85" spans="1:15">
      <c r="A85" s="30" t="s">
        <v>19</v>
      </c>
      <c r="B85" s="30" t="s">
        <v>23</v>
      </c>
      <c r="C85" s="30" t="s">
        <v>21</v>
      </c>
      <c r="D85" s="30">
        <v>7</v>
      </c>
      <c r="E85" s="30" t="s">
        <v>22</v>
      </c>
      <c r="F85" s="31"/>
      <c r="G85" s="32"/>
      <c r="H85" s="32"/>
      <c r="I85" s="33">
        <f t="shared" si="7"/>
        <v>2143.915767</v>
      </c>
      <c r="J85" s="34">
        <v>33.81</v>
      </c>
      <c r="K85" s="35"/>
      <c r="L85" s="36"/>
      <c r="M85" s="32"/>
      <c r="N85" s="32"/>
      <c r="O85" s="32">
        <f>F85*H85+I85*K85*L85*N85</f>
        <v>0</v>
      </c>
    </row>
    <row r="86" spans="1:15" ht="16" thickBot="1">
      <c r="A86" s="23" t="s">
        <v>24</v>
      </c>
      <c r="B86" s="23" t="s">
        <v>20</v>
      </c>
      <c r="C86" s="23" t="s">
        <v>25</v>
      </c>
      <c r="D86" s="23">
        <v>9</v>
      </c>
      <c r="E86" s="23" t="s">
        <v>26</v>
      </c>
      <c r="F86" s="24"/>
      <c r="G86" s="25"/>
      <c r="H86" s="25"/>
      <c r="I86" s="26">
        <f t="shared" si="7"/>
        <v>3107.1242999999999</v>
      </c>
      <c r="J86" s="27">
        <v>49</v>
      </c>
      <c r="K86" s="37"/>
      <c r="L86" s="29"/>
      <c r="M86" s="25"/>
      <c r="N86" s="38"/>
      <c r="O86" s="25">
        <f>F86*H86+I86*K86*L86*N86</f>
        <v>0</v>
      </c>
    </row>
    <row r="87" spans="1:15" ht="16" thickBot="1">
      <c r="A87" s="30" t="s">
        <v>24</v>
      </c>
      <c r="B87" s="30" t="s">
        <v>27</v>
      </c>
      <c r="C87" s="30" t="s">
        <v>25</v>
      </c>
      <c r="D87" s="30">
        <v>9</v>
      </c>
      <c r="E87" s="30" t="s">
        <v>26</v>
      </c>
      <c r="F87" s="31"/>
      <c r="G87" s="32"/>
      <c r="H87" s="32"/>
      <c r="I87" s="33">
        <f t="shared" si="7"/>
        <v>3138.8296500000001</v>
      </c>
      <c r="J87" s="34">
        <v>49.5</v>
      </c>
      <c r="K87" s="35"/>
      <c r="L87" s="36">
        <f>M87*$Q$7</f>
        <v>3233.3115929999999</v>
      </c>
      <c r="M87" s="39">
        <v>50.99</v>
      </c>
      <c r="N87" s="40"/>
      <c r="O87" s="41">
        <f>F87*H87+I87*K87+L87*N87</f>
        <v>0</v>
      </c>
    </row>
    <row r="88" spans="1:15" ht="16" thickBot="1">
      <c r="A88" s="23" t="s">
        <v>28</v>
      </c>
      <c r="B88" s="23" t="s">
        <v>20</v>
      </c>
      <c r="C88" s="23" t="s">
        <v>29</v>
      </c>
      <c r="D88" s="23">
        <v>8</v>
      </c>
      <c r="E88" s="23" t="s">
        <v>30</v>
      </c>
      <c r="F88" s="24"/>
      <c r="G88" s="25"/>
      <c r="H88" s="25"/>
      <c r="I88" s="26">
        <f t="shared" si="7"/>
        <v>2473.0173</v>
      </c>
      <c r="J88" s="27">
        <v>39</v>
      </c>
      <c r="K88" s="37"/>
      <c r="L88" s="29"/>
      <c r="M88" s="25"/>
      <c r="N88" s="42"/>
      <c r="O88" s="25">
        <f t="shared" ref="O88:O114" si="8">F88*H88+I88*K88+L88*N88</f>
        <v>0</v>
      </c>
    </row>
    <row r="89" spans="1:15" ht="16" thickBot="1">
      <c r="A89" s="30" t="s">
        <v>31</v>
      </c>
      <c r="B89" s="149" t="s">
        <v>206</v>
      </c>
      <c r="C89" s="30" t="s">
        <v>32</v>
      </c>
      <c r="D89" s="30">
        <v>8</v>
      </c>
      <c r="E89" s="30" t="s">
        <v>33</v>
      </c>
      <c r="F89" s="31"/>
      <c r="G89" s="32"/>
      <c r="H89" s="32"/>
      <c r="I89" s="33">
        <f t="shared" si="7"/>
        <v>1753.3058549999998</v>
      </c>
      <c r="J89" s="34">
        <v>27.65</v>
      </c>
      <c r="K89" s="35"/>
      <c r="L89" s="36">
        <f>M89*Q7</f>
        <v>1783.7429909999998</v>
      </c>
      <c r="M89" s="32">
        <v>28.13</v>
      </c>
      <c r="N89" s="40"/>
      <c r="O89" s="32">
        <f>F89*H89+I89*K89+L89*N89</f>
        <v>0</v>
      </c>
    </row>
    <row r="90" spans="1:15">
      <c r="A90" s="23" t="s">
        <v>31</v>
      </c>
      <c r="B90" s="23" t="s">
        <v>20</v>
      </c>
      <c r="C90" s="23" t="s">
        <v>32</v>
      </c>
      <c r="D90" s="23">
        <v>8</v>
      </c>
      <c r="E90" s="23" t="s">
        <v>33</v>
      </c>
      <c r="F90" s="24"/>
      <c r="G90" s="25"/>
      <c r="H90" s="25"/>
      <c r="I90" s="26">
        <f t="shared" si="7"/>
        <v>2165.4754049999997</v>
      </c>
      <c r="J90" s="27">
        <v>34.15</v>
      </c>
      <c r="K90" s="37"/>
      <c r="L90" s="29"/>
      <c r="M90" s="25"/>
      <c r="N90" s="25"/>
      <c r="O90" s="25">
        <f t="shared" si="8"/>
        <v>0</v>
      </c>
    </row>
    <row r="91" spans="1:15">
      <c r="A91" s="30" t="s">
        <v>34</v>
      </c>
      <c r="B91" s="30" t="s">
        <v>23</v>
      </c>
      <c r="C91" s="30" t="s">
        <v>35</v>
      </c>
      <c r="D91" s="30">
        <v>9</v>
      </c>
      <c r="E91" s="30" t="s">
        <v>36</v>
      </c>
      <c r="F91" s="31"/>
      <c r="G91" s="32"/>
      <c r="H91" s="32"/>
      <c r="I91" s="33">
        <f t="shared" si="7"/>
        <v>2114.7468450000001</v>
      </c>
      <c r="J91" s="34">
        <v>33.35</v>
      </c>
      <c r="K91" s="35"/>
      <c r="L91" s="36">
        <f>M91*$Q$7</f>
        <v>1963.8293789999998</v>
      </c>
      <c r="M91" s="32">
        <v>30.97</v>
      </c>
      <c r="N91" s="32"/>
      <c r="O91" s="32">
        <f t="shared" si="8"/>
        <v>0</v>
      </c>
    </row>
    <row r="92" spans="1:15">
      <c r="A92" s="23" t="s">
        <v>34</v>
      </c>
      <c r="B92" s="23" t="s">
        <v>20</v>
      </c>
      <c r="C92" s="23" t="s">
        <v>35</v>
      </c>
      <c r="D92" s="23">
        <v>9</v>
      </c>
      <c r="E92" s="23" t="s">
        <v>36</v>
      </c>
      <c r="F92" s="24"/>
      <c r="G92" s="25"/>
      <c r="H92" s="25"/>
      <c r="I92" s="26">
        <f t="shared" si="7"/>
        <v>1870.61565</v>
      </c>
      <c r="J92" s="27">
        <v>29.5</v>
      </c>
      <c r="K92" s="37"/>
      <c r="L92" s="29"/>
      <c r="M92" s="25"/>
      <c r="N92" s="25"/>
      <c r="O92" s="25">
        <f t="shared" si="8"/>
        <v>0</v>
      </c>
    </row>
    <row r="93" spans="1:15">
      <c r="A93" s="30" t="s">
        <v>37</v>
      </c>
      <c r="B93" s="30" t="s">
        <v>20</v>
      </c>
      <c r="C93" s="30" t="s">
        <v>38</v>
      </c>
      <c r="D93" s="30">
        <v>9</v>
      </c>
      <c r="E93" s="30" t="s">
        <v>39</v>
      </c>
      <c r="F93" s="31"/>
      <c r="G93" s="32"/>
      <c r="H93" s="32"/>
      <c r="I93" s="33">
        <f t="shared" si="7"/>
        <v>2885.18685</v>
      </c>
      <c r="J93" s="34">
        <v>45.5</v>
      </c>
      <c r="K93" s="35"/>
      <c r="L93" s="36"/>
      <c r="M93" s="32"/>
      <c r="N93" s="32"/>
      <c r="O93" s="32">
        <f t="shared" si="8"/>
        <v>0</v>
      </c>
    </row>
    <row r="94" spans="1:15" ht="16" thickBot="1">
      <c r="A94" s="23" t="s">
        <v>37</v>
      </c>
      <c r="B94" s="23" t="s">
        <v>23</v>
      </c>
      <c r="C94" s="23" t="s">
        <v>38</v>
      </c>
      <c r="D94" s="23">
        <v>9</v>
      </c>
      <c r="E94" s="23" t="s">
        <v>39</v>
      </c>
      <c r="F94" s="24"/>
      <c r="G94" s="25"/>
      <c r="H94" s="25"/>
      <c r="I94" s="26">
        <f t="shared" si="7"/>
        <v>2935.9154099999996</v>
      </c>
      <c r="J94" s="27">
        <v>46.3</v>
      </c>
      <c r="K94" s="37"/>
      <c r="L94" s="29"/>
      <c r="M94" s="25"/>
      <c r="N94" s="38"/>
      <c r="O94" s="25">
        <f t="shared" si="8"/>
        <v>0</v>
      </c>
    </row>
    <row r="95" spans="1:15" ht="16" thickBot="1">
      <c r="A95" s="30" t="s">
        <v>40</v>
      </c>
      <c r="B95" s="30" t="s">
        <v>23</v>
      </c>
      <c r="C95" s="30" t="s">
        <v>41</v>
      </c>
      <c r="D95" s="30">
        <v>9</v>
      </c>
      <c r="E95" s="30" t="s">
        <v>42</v>
      </c>
      <c r="F95" s="31"/>
      <c r="G95" s="32"/>
      <c r="H95" s="32"/>
      <c r="I95" s="33">
        <f t="shared" si="7"/>
        <v>2219.3744999999999</v>
      </c>
      <c r="J95" s="34">
        <v>35</v>
      </c>
      <c r="K95" s="35"/>
      <c r="L95" s="36">
        <f>M95*Q7</f>
        <v>2235.227175</v>
      </c>
      <c r="M95" s="39">
        <v>35.25</v>
      </c>
      <c r="N95" s="118"/>
      <c r="O95" s="41">
        <f t="shared" si="8"/>
        <v>0</v>
      </c>
    </row>
    <row r="96" spans="1:15" ht="16" thickBot="1">
      <c r="A96" s="23" t="s">
        <v>40</v>
      </c>
      <c r="B96" s="23" t="s">
        <v>20</v>
      </c>
      <c r="C96" s="23" t="s">
        <v>41</v>
      </c>
      <c r="D96" s="23">
        <v>9</v>
      </c>
      <c r="E96" s="23" t="s">
        <v>42</v>
      </c>
      <c r="F96" s="24"/>
      <c r="G96" s="25"/>
      <c r="H96" s="25"/>
      <c r="I96" s="26">
        <f t="shared" si="7"/>
        <v>2219.3744999999999</v>
      </c>
      <c r="J96" s="27">
        <v>35</v>
      </c>
      <c r="K96" s="37"/>
      <c r="L96" s="29"/>
      <c r="M96" s="25"/>
      <c r="N96" s="119"/>
      <c r="O96" s="25">
        <f t="shared" si="8"/>
        <v>0</v>
      </c>
    </row>
    <row r="97" spans="1:15" ht="16" thickBot="1">
      <c r="A97" s="30" t="s">
        <v>43</v>
      </c>
      <c r="B97" s="149" t="s">
        <v>207</v>
      </c>
      <c r="C97" s="30" t="s">
        <v>44</v>
      </c>
      <c r="D97" s="30">
        <v>9</v>
      </c>
      <c r="E97" s="30" t="s">
        <v>45</v>
      </c>
      <c r="F97" s="31"/>
      <c r="G97" s="32"/>
      <c r="H97" s="32"/>
      <c r="I97" s="33">
        <f t="shared" si="7"/>
        <v>2977.1323649999999</v>
      </c>
      <c r="J97" s="34">
        <v>46.95</v>
      </c>
      <c r="K97" s="35"/>
      <c r="L97" s="95">
        <f>M97*$Q$7</f>
        <v>2907.3805950000001</v>
      </c>
      <c r="M97" s="96">
        <v>45.85</v>
      </c>
      <c r="N97" s="40"/>
      <c r="O97" s="41">
        <f t="shared" si="8"/>
        <v>0</v>
      </c>
    </row>
    <row r="98" spans="1:15">
      <c r="A98" s="23" t="s">
        <v>43</v>
      </c>
      <c r="B98" s="23" t="s">
        <v>20</v>
      </c>
      <c r="C98" s="23" t="s">
        <v>44</v>
      </c>
      <c r="D98" s="23">
        <v>9</v>
      </c>
      <c r="E98" s="23" t="s">
        <v>45</v>
      </c>
      <c r="F98" s="24"/>
      <c r="G98" s="25"/>
      <c r="H98" s="25"/>
      <c r="I98" s="26">
        <f t="shared" si="7"/>
        <v>2977.1323649999999</v>
      </c>
      <c r="J98" s="27">
        <v>46.95</v>
      </c>
      <c r="K98" s="37"/>
      <c r="L98" s="97"/>
      <c r="M98" s="98"/>
      <c r="N98" s="42"/>
      <c r="O98" s="25">
        <f t="shared" si="8"/>
        <v>0</v>
      </c>
    </row>
    <row r="99" spans="1:15" ht="16" thickBot="1">
      <c r="A99" s="30" t="s">
        <v>46</v>
      </c>
      <c r="B99" s="30" t="s">
        <v>20</v>
      </c>
      <c r="C99" s="30" t="s">
        <v>47</v>
      </c>
      <c r="D99" s="30">
        <v>9</v>
      </c>
      <c r="E99" s="30" t="s">
        <v>48</v>
      </c>
      <c r="F99" s="31"/>
      <c r="G99" s="32"/>
      <c r="H99" s="32"/>
      <c r="I99" s="33">
        <f t="shared" si="7"/>
        <v>1363.33005</v>
      </c>
      <c r="J99" s="34">
        <v>21.5</v>
      </c>
      <c r="K99" s="35"/>
      <c r="L99" s="95"/>
      <c r="M99" s="99"/>
      <c r="N99" s="43"/>
      <c r="O99" s="32">
        <f t="shared" si="8"/>
        <v>0</v>
      </c>
    </row>
    <row r="100" spans="1:15" ht="16" thickBot="1">
      <c r="A100" s="23" t="s">
        <v>46</v>
      </c>
      <c r="B100" s="23" t="s">
        <v>23</v>
      </c>
      <c r="C100" s="23" t="s">
        <v>47</v>
      </c>
      <c r="D100" s="23">
        <v>9</v>
      </c>
      <c r="E100" s="23" t="s">
        <v>48</v>
      </c>
      <c r="F100" s="24"/>
      <c r="G100" s="25"/>
      <c r="H100" s="25"/>
      <c r="I100" s="26">
        <f t="shared" si="7"/>
        <v>1363.33005</v>
      </c>
      <c r="J100" s="27">
        <v>21.5</v>
      </c>
      <c r="K100" s="37"/>
      <c r="L100" s="97">
        <f>M100*Q7</f>
        <v>1358.8913009999999</v>
      </c>
      <c r="M100" s="100">
        <v>21.43</v>
      </c>
      <c r="N100" s="113"/>
      <c r="O100" s="46">
        <f t="shared" si="8"/>
        <v>0</v>
      </c>
    </row>
    <row r="101" spans="1:15" ht="16" thickBot="1">
      <c r="A101" s="30" t="s">
        <v>49</v>
      </c>
      <c r="B101" s="30" t="s">
        <v>23</v>
      </c>
      <c r="C101" s="30" t="s">
        <v>50</v>
      </c>
      <c r="D101" s="30">
        <v>6</v>
      </c>
      <c r="E101" s="30" t="s">
        <v>51</v>
      </c>
      <c r="F101" s="31"/>
      <c r="G101" s="32"/>
      <c r="H101" s="32"/>
      <c r="I101" s="33">
        <f t="shared" si="7"/>
        <v>3053.2252049999997</v>
      </c>
      <c r="J101" s="34">
        <v>48.15</v>
      </c>
      <c r="K101" s="35"/>
      <c r="L101" s="95"/>
      <c r="M101" s="99"/>
      <c r="N101" s="47"/>
      <c r="O101" s="32">
        <f t="shared" si="8"/>
        <v>0</v>
      </c>
    </row>
    <row r="102" spans="1:15" ht="16" thickBot="1">
      <c r="A102" s="23" t="s">
        <v>52</v>
      </c>
      <c r="B102" s="23" t="s">
        <v>23</v>
      </c>
      <c r="C102" s="23" t="s">
        <v>53</v>
      </c>
      <c r="D102" s="23">
        <v>9</v>
      </c>
      <c r="E102" s="23"/>
      <c r="F102" s="24"/>
      <c r="G102" s="25"/>
      <c r="H102" s="25"/>
      <c r="I102" s="26">
        <f t="shared" si="7"/>
        <v>2693.6865359999997</v>
      </c>
      <c r="J102" s="27">
        <v>42.48</v>
      </c>
      <c r="K102" s="37"/>
      <c r="L102" s="97">
        <f>M102*Q7</f>
        <v>2892.7961339999997</v>
      </c>
      <c r="M102" s="98">
        <v>45.62</v>
      </c>
      <c r="N102" s="113"/>
      <c r="O102" s="25">
        <f t="shared" si="8"/>
        <v>0</v>
      </c>
    </row>
    <row r="103" spans="1:15" ht="16" thickBot="1">
      <c r="A103" s="30" t="s">
        <v>52</v>
      </c>
      <c r="B103" s="30" t="s">
        <v>20</v>
      </c>
      <c r="C103" s="30" t="s">
        <v>53</v>
      </c>
      <c r="D103" s="30">
        <v>9</v>
      </c>
      <c r="E103" s="30"/>
      <c r="F103" s="31"/>
      <c r="G103" s="32"/>
      <c r="H103" s="32"/>
      <c r="I103" s="33">
        <f t="shared" si="7"/>
        <v>2911.1852369999997</v>
      </c>
      <c r="J103" s="34">
        <v>45.91</v>
      </c>
      <c r="K103" s="35"/>
      <c r="L103" s="95"/>
      <c r="M103" s="99"/>
      <c r="N103" s="43"/>
      <c r="O103" s="32">
        <f t="shared" si="8"/>
        <v>0</v>
      </c>
    </row>
    <row r="104" spans="1:15" ht="16" thickBot="1">
      <c r="A104" s="23" t="s">
        <v>54</v>
      </c>
      <c r="B104" s="23" t="s">
        <v>23</v>
      </c>
      <c r="C104" s="23" t="s">
        <v>55</v>
      </c>
      <c r="D104" s="23">
        <v>9</v>
      </c>
      <c r="E104" s="23" t="s">
        <v>56</v>
      </c>
      <c r="F104" s="24"/>
      <c r="G104" s="25"/>
      <c r="H104" s="25"/>
      <c r="I104" s="26">
        <f t="shared" si="7"/>
        <v>2970.791295</v>
      </c>
      <c r="J104" s="27">
        <v>46.85</v>
      </c>
      <c r="K104" s="37"/>
      <c r="L104" s="97">
        <f>M104*$Q$7</f>
        <v>2907.3805950000001</v>
      </c>
      <c r="M104" s="100">
        <v>45.85</v>
      </c>
      <c r="N104" s="45"/>
      <c r="O104" s="46">
        <f t="shared" si="8"/>
        <v>0</v>
      </c>
    </row>
    <row r="105" spans="1:15">
      <c r="A105" s="30" t="s">
        <v>57</v>
      </c>
      <c r="B105" s="30" t="s">
        <v>23</v>
      </c>
      <c r="C105" s="30" t="s">
        <v>58</v>
      </c>
      <c r="D105" s="30">
        <v>6</v>
      </c>
      <c r="E105" s="30" t="s">
        <v>59</v>
      </c>
      <c r="F105" s="31"/>
      <c r="G105" s="32"/>
      <c r="H105" s="32"/>
      <c r="I105" s="33">
        <f t="shared" si="7"/>
        <v>2241.5682449999999</v>
      </c>
      <c r="J105" s="34">
        <v>35.35</v>
      </c>
      <c r="K105" s="35"/>
      <c r="L105" s="95"/>
      <c r="M105" s="99"/>
      <c r="N105" s="47"/>
      <c r="O105" s="32">
        <f t="shared" si="8"/>
        <v>0</v>
      </c>
    </row>
    <row r="106" spans="1:15" ht="16" thickBot="1">
      <c r="A106" s="23" t="s">
        <v>60</v>
      </c>
      <c r="B106" s="23" t="s">
        <v>23</v>
      </c>
      <c r="C106" s="23" t="s">
        <v>61</v>
      </c>
      <c r="D106" s="23">
        <v>7</v>
      </c>
      <c r="E106" s="23" t="s">
        <v>62</v>
      </c>
      <c r="F106" s="24"/>
      <c r="G106" s="25"/>
      <c r="H106" s="38"/>
      <c r="I106" s="26">
        <f t="shared" si="7"/>
        <v>1973.3409839999999</v>
      </c>
      <c r="J106" s="27">
        <v>31.12</v>
      </c>
      <c r="K106" s="37"/>
      <c r="L106" s="97"/>
      <c r="M106" s="98"/>
      <c r="N106" s="25"/>
      <c r="O106" s="25">
        <f t="shared" si="8"/>
        <v>0</v>
      </c>
    </row>
    <row r="107" spans="1:15" ht="16" thickBot="1">
      <c r="A107" s="30" t="s">
        <v>63</v>
      </c>
      <c r="B107" s="30" t="s">
        <v>20</v>
      </c>
      <c r="C107" s="30" t="s">
        <v>64</v>
      </c>
      <c r="D107" s="30" t="s">
        <v>65</v>
      </c>
      <c r="E107" s="30"/>
      <c r="F107" s="33">
        <f>G107*Q7</f>
        <v>2092.5531000000001</v>
      </c>
      <c r="G107" s="151">
        <v>33</v>
      </c>
      <c r="H107" s="118"/>
      <c r="I107" s="36">
        <f t="shared" si="7"/>
        <v>2187.6691500000002</v>
      </c>
      <c r="J107" s="34">
        <v>34.5</v>
      </c>
      <c r="K107" s="35"/>
      <c r="L107" s="95"/>
      <c r="M107" s="99"/>
      <c r="N107" s="32"/>
      <c r="O107" s="32">
        <f t="shared" si="8"/>
        <v>0</v>
      </c>
    </row>
    <row r="108" spans="1:15">
      <c r="A108" s="23" t="s">
        <v>66</v>
      </c>
      <c r="B108" s="23" t="s">
        <v>23</v>
      </c>
      <c r="C108" s="23" t="s">
        <v>67</v>
      </c>
      <c r="D108" s="23">
        <v>9</v>
      </c>
      <c r="E108" s="23" t="s">
        <v>68</v>
      </c>
      <c r="F108" s="24"/>
      <c r="G108" s="25"/>
      <c r="H108" s="42"/>
      <c r="I108" s="26">
        <f t="shared" si="7"/>
        <v>3107.1242999999999</v>
      </c>
      <c r="J108" s="27">
        <v>49</v>
      </c>
      <c r="K108" s="37"/>
      <c r="L108" s="97"/>
      <c r="M108" s="98"/>
      <c r="N108" s="25"/>
      <c r="O108" s="25">
        <f t="shared" si="8"/>
        <v>0</v>
      </c>
    </row>
    <row r="109" spans="1:15" ht="16" thickBot="1">
      <c r="A109" s="30" t="s">
        <v>66</v>
      </c>
      <c r="B109" s="30" t="s">
        <v>20</v>
      </c>
      <c r="C109" s="30" t="s">
        <v>67</v>
      </c>
      <c r="D109" s="30">
        <v>9</v>
      </c>
      <c r="E109" s="30" t="s">
        <v>68</v>
      </c>
      <c r="F109" s="31"/>
      <c r="G109" s="32"/>
      <c r="H109" s="32"/>
      <c r="I109" s="33">
        <f t="shared" si="7"/>
        <v>3075.4189499999998</v>
      </c>
      <c r="J109" s="34">
        <v>48.5</v>
      </c>
      <c r="K109" s="35"/>
      <c r="L109" s="95"/>
      <c r="M109" s="99"/>
      <c r="N109" s="43"/>
      <c r="O109" s="32">
        <f t="shared" si="8"/>
        <v>0</v>
      </c>
    </row>
    <row r="110" spans="1:15" ht="16" thickBot="1">
      <c r="A110" s="23" t="s">
        <v>69</v>
      </c>
      <c r="B110" s="23" t="s">
        <v>23</v>
      </c>
      <c r="C110" s="23" t="s">
        <v>70</v>
      </c>
      <c r="D110" s="23">
        <v>7</v>
      </c>
      <c r="E110" s="23" t="s">
        <v>71</v>
      </c>
      <c r="F110" s="24"/>
      <c r="G110" s="25"/>
      <c r="H110" s="25"/>
      <c r="I110" s="26">
        <f t="shared" si="7"/>
        <v>3150.2435759999998</v>
      </c>
      <c r="J110" s="27">
        <v>49.68</v>
      </c>
      <c r="K110" s="37"/>
      <c r="L110" s="97">
        <f>M110*$Q$7</f>
        <v>3301.1610420000002</v>
      </c>
      <c r="M110" s="100">
        <v>52.06</v>
      </c>
      <c r="N110" s="45"/>
      <c r="O110" s="46">
        <f t="shared" si="8"/>
        <v>0</v>
      </c>
    </row>
    <row r="111" spans="1:15">
      <c r="A111" s="30" t="s">
        <v>69</v>
      </c>
      <c r="B111" s="30" t="s">
        <v>20</v>
      </c>
      <c r="C111" s="30" t="s">
        <v>70</v>
      </c>
      <c r="D111" s="30">
        <v>7</v>
      </c>
      <c r="E111" s="30" t="s">
        <v>71</v>
      </c>
      <c r="F111" s="31"/>
      <c r="G111" s="32"/>
      <c r="H111" s="32"/>
      <c r="I111" s="33">
        <f t="shared" si="7"/>
        <v>3093.1739459999999</v>
      </c>
      <c r="J111" s="34">
        <v>48.78</v>
      </c>
      <c r="K111" s="35"/>
      <c r="L111" s="36"/>
      <c r="M111" s="32"/>
      <c r="N111" s="47"/>
      <c r="O111" s="32">
        <f t="shared" si="8"/>
        <v>0</v>
      </c>
    </row>
    <row r="112" spans="1:15">
      <c r="A112" s="23" t="s">
        <v>72</v>
      </c>
      <c r="B112" s="23" t="s">
        <v>23</v>
      </c>
      <c r="C112" s="23" t="s">
        <v>73</v>
      </c>
      <c r="D112" s="23">
        <v>8</v>
      </c>
      <c r="E112" s="23" t="s">
        <v>74</v>
      </c>
      <c r="F112" s="24"/>
      <c r="G112" s="25"/>
      <c r="H112" s="25"/>
      <c r="I112" s="26">
        <f t="shared" si="7"/>
        <v>1601.120175</v>
      </c>
      <c r="J112" s="27">
        <v>25.25</v>
      </c>
      <c r="K112" s="37"/>
      <c r="L112" s="29"/>
      <c r="M112" s="25"/>
      <c r="N112" s="25"/>
      <c r="O112" s="25">
        <f t="shared" si="8"/>
        <v>0</v>
      </c>
    </row>
    <row r="113" spans="1:15" ht="16" thickBot="1">
      <c r="A113" s="30" t="s">
        <v>75</v>
      </c>
      <c r="B113" s="30" t="s">
        <v>20</v>
      </c>
      <c r="C113" s="30" t="s">
        <v>76</v>
      </c>
      <c r="D113" s="30">
        <v>6</v>
      </c>
      <c r="E113" s="30" t="s">
        <v>22</v>
      </c>
      <c r="F113" s="31"/>
      <c r="G113" s="32"/>
      <c r="H113" s="32"/>
      <c r="I113" s="33">
        <f t="shared" si="7"/>
        <v>2156.5979069999999</v>
      </c>
      <c r="J113" s="34">
        <v>34.01</v>
      </c>
      <c r="K113" s="35"/>
      <c r="L113" s="36"/>
      <c r="M113" s="32"/>
      <c r="N113" s="43"/>
      <c r="O113" s="32">
        <f t="shared" si="8"/>
        <v>0</v>
      </c>
    </row>
    <row r="114" spans="1:15" ht="16" thickBot="1">
      <c r="A114" s="23" t="s">
        <v>75</v>
      </c>
      <c r="B114" s="23" t="s">
        <v>23</v>
      </c>
      <c r="C114" s="23" t="s">
        <v>76</v>
      </c>
      <c r="D114" s="23">
        <v>6</v>
      </c>
      <c r="E114" s="23" t="s">
        <v>22</v>
      </c>
      <c r="F114" s="24"/>
      <c r="G114" s="25"/>
      <c r="H114" s="38"/>
      <c r="I114" s="26">
        <f t="shared" si="7"/>
        <v>2070.9934619999999</v>
      </c>
      <c r="J114" s="27">
        <v>32.659999999999997</v>
      </c>
      <c r="K114" s="48"/>
      <c r="L114" s="29">
        <f>M114*Q7</f>
        <v>2313.8564430000001</v>
      </c>
      <c r="M114" s="44">
        <v>36.49</v>
      </c>
      <c r="N114" s="113"/>
      <c r="O114" s="46">
        <f t="shared" si="8"/>
        <v>0</v>
      </c>
    </row>
    <row r="115" spans="1:15" ht="16" thickBot="1">
      <c r="A115" s="30" t="s">
        <v>75</v>
      </c>
      <c r="B115" s="30" t="s">
        <v>77</v>
      </c>
      <c r="C115" s="30" t="s">
        <v>76</v>
      </c>
      <c r="D115" s="30">
        <v>6</v>
      </c>
      <c r="E115" s="30" t="s">
        <v>22</v>
      </c>
      <c r="F115" s="31">
        <f>G115*$Q$7</f>
        <v>2016.4602600000001</v>
      </c>
      <c r="G115" s="39">
        <v>31.8</v>
      </c>
      <c r="H115" s="40"/>
      <c r="I115" s="36"/>
      <c r="J115" s="49"/>
      <c r="K115" s="50"/>
      <c r="L115" s="33"/>
      <c r="M115" s="32"/>
      <c r="N115" s="47"/>
      <c r="O115" s="32">
        <f>F115*H115+I115*K115+L115*N115</f>
        <v>0</v>
      </c>
    </row>
    <row r="116" spans="1:15" ht="31" thickBot="1">
      <c r="A116" s="57" t="s">
        <v>169</v>
      </c>
      <c r="B116" s="51"/>
      <c r="C116" s="51"/>
      <c r="D116" s="51"/>
      <c r="E116" s="52"/>
      <c r="F116" s="55"/>
      <c r="G116" s="52"/>
      <c r="H116" s="52"/>
      <c r="I116" s="55"/>
      <c r="J116" s="20"/>
      <c r="L116" s="105"/>
      <c r="M116" s="106"/>
      <c r="N116" s="107" t="s">
        <v>170</v>
      </c>
      <c r="O116" s="14"/>
    </row>
    <row r="117" spans="1:15">
      <c r="A117" s="23" t="s">
        <v>171</v>
      </c>
      <c r="B117" s="23" t="s">
        <v>20</v>
      </c>
      <c r="C117" s="23" t="s">
        <v>35</v>
      </c>
      <c r="D117" s="23"/>
      <c r="E117" s="23" t="s">
        <v>172</v>
      </c>
      <c r="F117" s="24"/>
      <c r="G117" s="25"/>
      <c r="H117" s="25"/>
      <c r="I117" s="26"/>
      <c r="J117" s="64"/>
      <c r="K117" s="64"/>
      <c r="L117" s="102">
        <f>M117*$Q$7</f>
        <v>17120.888999999999</v>
      </c>
      <c r="M117" s="100">
        <v>270</v>
      </c>
      <c r="N117" s="74"/>
      <c r="O117" s="46">
        <f>F117*H117+I117*K117+L117*N117</f>
        <v>0</v>
      </c>
    </row>
    <row r="118" spans="1:15" ht="16" thickBot="1">
      <c r="A118" s="30" t="s">
        <v>173</v>
      </c>
      <c r="B118" s="30" t="s">
        <v>20</v>
      </c>
      <c r="C118" s="30" t="s">
        <v>174</v>
      </c>
      <c r="D118" s="30"/>
      <c r="E118" s="30" t="s">
        <v>172</v>
      </c>
      <c r="F118" s="31"/>
      <c r="G118" s="32"/>
      <c r="H118" s="32"/>
      <c r="I118" s="33"/>
      <c r="J118" s="49"/>
      <c r="K118" s="49"/>
      <c r="L118" s="101">
        <f>M118*$Q$7</f>
        <v>17120.888999999999</v>
      </c>
      <c r="M118" s="96">
        <v>270</v>
      </c>
      <c r="N118" s="76"/>
      <c r="O118" s="41">
        <f t="shared" ref="O118" si="9">F118*H118+I118*K118+L118*N118</f>
        <v>0</v>
      </c>
    </row>
    <row r="119" spans="1:15">
      <c r="F119" s="90"/>
      <c r="I119" s="91"/>
      <c r="L119" s="92"/>
    </row>
    <row r="120" spans="1:15" ht="30">
      <c r="F120" s="90"/>
      <c r="N120" s="93" t="s">
        <v>175</v>
      </c>
      <c r="O120" s="94">
        <f>SUM(O84:O119)</f>
        <v>0</v>
      </c>
    </row>
    <row r="121" spans="1:15">
      <c r="F121" s="90"/>
    </row>
    <row r="122" spans="1:15">
      <c r="F122" s="90"/>
    </row>
    <row r="123" spans="1:15">
      <c r="F123" s="90"/>
    </row>
    <row r="124" spans="1:15">
      <c r="F124" s="90"/>
    </row>
  </sheetData>
  <mergeCells count="7">
    <mergeCell ref="R7:S7"/>
    <mergeCell ref="A4:M4"/>
    <mergeCell ref="A6:A7"/>
    <mergeCell ref="B6:B7"/>
    <mergeCell ref="C6:C7"/>
    <mergeCell ref="D6:D7"/>
    <mergeCell ref="E6:E7"/>
  </mergeCells>
  <pageMargins left="0.75" right="0.75" top="1" bottom="1" header="0.5" footer="0.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 Tsukalov</dc:creator>
  <cp:lastModifiedBy>Oleg Tsukalov</cp:lastModifiedBy>
  <dcterms:created xsi:type="dcterms:W3CDTF">2017-02-02T14:14:13Z</dcterms:created>
  <dcterms:modified xsi:type="dcterms:W3CDTF">2017-06-21T14:24:21Z</dcterms:modified>
</cp:coreProperties>
</file>